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/>
  <mc:AlternateContent xmlns:mc="http://schemas.openxmlformats.org/markup-compatibility/2006">
    <mc:Choice Requires="x15">
      <x15ac:absPath xmlns:x15ac="http://schemas.microsoft.com/office/spreadsheetml/2010/11/ac" url="/Users/corygodwin/Documents/AAPG EDITING/Author Revisions/BLTN 20-180 Bryndzia et al/"/>
    </mc:Choice>
  </mc:AlternateContent>
  <xr:revisionPtr revIDLastSave="0" documentId="13_ncr:1_{CA980B63-FE46-014C-AC7C-515F10F9C7AF}" xr6:coauthVersionLast="47" xr6:coauthVersionMax="47" xr10:uidLastSave="{00000000-0000-0000-0000-000000000000}"/>
  <bookViews>
    <workbookView xWindow="8020" yWindow="2500" windowWidth="30040" windowHeight="20860" activeTab="2" xr2:uid="{00000000-000D-0000-FFFF-FFFF00000000}"/>
  </bookViews>
  <sheets>
    <sheet name="Table 2" sheetId="1" r:id="rId1"/>
    <sheet name="Table 3" sheetId="2" r:id="rId2"/>
    <sheet name="Table 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9" i="3" l="1"/>
  <c r="AL118" i="3"/>
  <c r="AK118" i="3"/>
  <c r="AJ118" i="3"/>
  <c r="AI118" i="3"/>
  <c r="AH118" i="3"/>
  <c r="AG118" i="3"/>
  <c r="AF118" i="3"/>
  <c r="AE118" i="3"/>
  <c r="AD118" i="3"/>
  <c r="AC118" i="3"/>
  <c r="AL117" i="3"/>
  <c r="AK117" i="3"/>
  <c r="AJ117" i="3"/>
  <c r="AI117" i="3"/>
  <c r="AH117" i="3"/>
  <c r="AG117" i="3"/>
  <c r="AF117" i="3"/>
  <c r="AE117" i="3"/>
  <c r="AD117" i="3"/>
  <c r="AC117" i="3"/>
  <c r="AL116" i="3"/>
  <c r="AK116" i="3"/>
  <c r="AJ116" i="3"/>
  <c r="AI116" i="3"/>
  <c r="AH116" i="3"/>
  <c r="AG116" i="3"/>
  <c r="AF116" i="3"/>
  <c r="AE116" i="3"/>
  <c r="AD116" i="3"/>
  <c r="AC116" i="3"/>
  <c r="AL114" i="3"/>
  <c r="AK114" i="3"/>
  <c r="AJ114" i="3"/>
  <c r="AI114" i="3"/>
  <c r="AH114" i="3"/>
  <c r="AG114" i="3"/>
  <c r="AF114" i="3"/>
  <c r="AE114" i="3"/>
  <c r="AD114" i="3"/>
  <c r="AC114" i="3"/>
  <c r="AL113" i="3"/>
  <c r="AK113" i="3"/>
  <c r="AJ113" i="3"/>
  <c r="AI113" i="3"/>
  <c r="AH113" i="3"/>
  <c r="AG113" i="3"/>
  <c r="AF113" i="3"/>
  <c r="AE113" i="3"/>
  <c r="AD113" i="3"/>
  <c r="AC113" i="3"/>
  <c r="AL112" i="3"/>
  <c r="AK112" i="3"/>
  <c r="AJ112" i="3"/>
  <c r="AI112" i="3"/>
  <c r="AH112" i="3"/>
  <c r="AG112" i="3"/>
  <c r="AF112" i="3"/>
  <c r="AE112" i="3"/>
  <c r="AD112" i="3"/>
  <c r="AC112" i="3"/>
  <c r="AL111" i="3"/>
  <c r="AK111" i="3"/>
  <c r="AJ111" i="3"/>
  <c r="AI111" i="3"/>
  <c r="AH111" i="3"/>
  <c r="AG111" i="3"/>
  <c r="AF111" i="3"/>
  <c r="AE111" i="3"/>
  <c r="AD111" i="3"/>
  <c r="AC111" i="3"/>
  <c r="AL110" i="3"/>
  <c r="AK110" i="3"/>
  <c r="AJ110" i="3"/>
  <c r="AI110" i="3"/>
  <c r="AH110" i="3"/>
  <c r="AF110" i="3"/>
  <c r="AE110" i="3"/>
  <c r="AD110" i="3"/>
  <c r="AC110" i="3"/>
  <c r="AL108" i="3"/>
  <c r="AK108" i="3"/>
  <c r="AJ108" i="3"/>
  <c r="AI108" i="3"/>
  <c r="AH108" i="3"/>
  <c r="AG108" i="3"/>
  <c r="AF108" i="3"/>
  <c r="AE108" i="3"/>
  <c r="AD108" i="3"/>
  <c r="AC108" i="3"/>
  <c r="AL107" i="3"/>
  <c r="AK107" i="3"/>
  <c r="AJ107" i="3"/>
  <c r="AI107" i="3"/>
  <c r="AH107" i="3"/>
  <c r="AG107" i="3"/>
  <c r="AF107" i="3"/>
  <c r="AE107" i="3"/>
  <c r="AD107" i="3"/>
  <c r="AC107" i="3"/>
  <c r="AL106" i="3"/>
  <c r="AK106" i="3"/>
  <c r="AJ106" i="3"/>
  <c r="AI106" i="3"/>
  <c r="AH106" i="3"/>
  <c r="AG106" i="3"/>
  <c r="AF106" i="3"/>
  <c r="AE106" i="3"/>
  <c r="AD106" i="3"/>
  <c r="AC106" i="3"/>
  <c r="AL105" i="3"/>
  <c r="AK105" i="3"/>
  <c r="AJ105" i="3"/>
  <c r="AI105" i="3"/>
  <c r="AH105" i="3"/>
  <c r="AG105" i="3"/>
  <c r="AF105" i="3"/>
  <c r="AE105" i="3"/>
  <c r="AD105" i="3"/>
  <c r="AC105" i="3"/>
  <c r="AL104" i="3"/>
  <c r="AK104" i="3"/>
  <c r="AJ104" i="3"/>
  <c r="AI104" i="3"/>
  <c r="AH104" i="3"/>
  <c r="AG104" i="3"/>
  <c r="AF104" i="3"/>
  <c r="AE104" i="3"/>
  <c r="AD104" i="3"/>
  <c r="AC104" i="3"/>
  <c r="AL102" i="3"/>
  <c r="AK102" i="3"/>
  <c r="AJ102" i="3"/>
  <c r="AI102" i="3"/>
  <c r="AH102" i="3"/>
  <c r="AG102" i="3"/>
  <c r="AF102" i="3"/>
  <c r="AE102" i="3"/>
  <c r="AD102" i="3"/>
  <c r="AC102" i="3"/>
  <c r="AL100" i="3"/>
  <c r="AK100" i="3"/>
  <c r="AJ100" i="3"/>
  <c r="AI100" i="3"/>
  <c r="AH100" i="3"/>
  <c r="AG100" i="3"/>
  <c r="AF100" i="3"/>
  <c r="AE100" i="3"/>
  <c r="AD100" i="3"/>
  <c r="AC100" i="3"/>
  <c r="AL99" i="3"/>
  <c r="AK99" i="3"/>
  <c r="AJ99" i="3"/>
  <c r="AI99" i="3"/>
  <c r="AH99" i="3"/>
  <c r="AG99" i="3"/>
  <c r="AF99" i="3"/>
  <c r="AE99" i="3"/>
  <c r="AD99" i="3"/>
  <c r="AC99" i="3"/>
  <c r="AL98" i="3"/>
  <c r="AK98" i="3"/>
  <c r="AJ98" i="3"/>
  <c r="AI98" i="3"/>
  <c r="AH98" i="3"/>
  <c r="AG98" i="3"/>
  <c r="AF98" i="3"/>
  <c r="AE98" i="3"/>
  <c r="AD98" i="3"/>
  <c r="AC98" i="3"/>
  <c r="AK97" i="3"/>
  <c r="AJ97" i="3"/>
  <c r="AI97" i="3"/>
  <c r="AH97" i="3"/>
  <c r="AF97" i="3"/>
  <c r="AE97" i="3"/>
  <c r="AD97" i="3"/>
  <c r="AL96" i="3"/>
  <c r="AK96" i="3"/>
  <c r="AJ96" i="3"/>
  <c r="AI96" i="3"/>
  <c r="AH96" i="3"/>
  <c r="AG96" i="3"/>
  <c r="AF96" i="3"/>
  <c r="AE96" i="3"/>
  <c r="AD96" i="3"/>
  <c r="AC96" i="3"/>
  <c r="AL95" i="3"/>
  <c r="AK95" i="3"/>
  <c r="AJ95" i="3"/>
  <c r="AI95" i="3"/>
  <c r="AH95" i="3"/>
  <c r="AG95" i="3"/>
  <c r="AF95" i="3"/>
  <c r="AE95" i="3"/>
  <c r="AD95" i="3"/>
  <c r="AC95" i="3"/>
  <c r="AL94" i="3"/>
  <c r="AK94" i="3"/>
  <c r="AJ94" i="3"/>
  <c r="AI94" i="3"/>
  <c r="AH94" i="3"/>
  <c r="AG94" i="3"/>
  <c r="AF94" i="3"/>
  <c r="AE94" i="3"/>
  <c r="AD94" i="3"/>
  <c r="AC94" i="3"/>
  <c r="AL92" i="3"/>
  <c r="AK92" i="3"/>
  <c r="AJ92" i="3"/>
  <c r="AI92" i="3"/>
  <c r="AH92" i="3"/>
  <c r="AG92" i="3"/>
  <c r="AF92" i="3"/>
  <c r="AE92" i="3"/>
  <c r="AD92" i="3"/>
  <c r="AC92" i="3"/>
  <c r="AL91" i="3"/>
  <c r="AK91" i="3"/>
  <c r="AJ91" i="3"/>
  <c r="AI91" i="3"/>
  <c r="AH91" i="3"/>
  <c r="AG91" i="3"/>
  <c r="AF91" i="3"/>
  <c r="AE91" i="3"/>
  <c r="AD91" i="3"/>
  <c r="AC91" i="3"/>
  <c r="AK90" i="3"/>
  <c r="AJ90" i="3"/>
  <c r="AI90" i="3"/>
  <c r="AH90" i="3"/>
  <c r="AG90" i="3"/>
  <c r="AF90" i="3"/>
  <c r="AE90" i="3"/>
  <c r="AD90" i="3"/>
  <c r="AC90" i="3"/>
  <c r="AL89" i="3"/>
  <c r="AK89" i="3"/>
  <c r="AJ89" i="3"/>
  <c r="AI89" i="3"/>
  <c r="AH89" i="3"/>
  <c r="AG89" i="3"/>
  <c r="AF89" i="3"/>
  <c r="AE89" i="3"/>
  <c r="AD89" i="3"/>
  <c r="AC89" i="3"/>
  <c r="AL88" i="3"/>
  <c r="AK88" i="3"/>
  <c r="AJ88" i="3"/>
  <c r="AI88" i="3"/>
  <c r="AH88" i="3"/>
  <c r="AG88" i="3"/>
  <c r="AF88" i="3"/>
  <c r="AE88" i="3"/>
  <c r="AD88" i="3"/>
  <c r="AC88" i="3"/>
  <c r="AL87" i="3"/>
  <c r="AK87" i="3"/>
  <c r="AJ87" i="3"/>
  <c r="AI87" i="3"/>
  <c r="AH87" i="3"/>
  <c r="AG87" i="3"/>
  <c r="AF87" i="3"/>
  <c r="AE87" i="3"/>
  <c r="AD87" i="3"/>
  <c r="AC87" i="3"/>
  <c r="AL86" i="3"/>
  <c r="AK86" i="3"/>
  <c r="AJ86" i="3"/>
  <c r="AI86" i="3"/>
  <c r="AH86" i="3"/>
  <c r="AG86" i="3"/>
  <c r="AF86" i="3"/>
  <c r="AE86" i="3"/>
  <c r="AD86" i="3"/>
  <c r="AC86" i="3"/>
  <c r="AL85" i="3"/>
  <c r="AK85" i="3"/>
  <c r="AJ85" i="3"/>
  <c r="AI85" i="3"/>
  <c r="AH85" i="3"/>
  <c r="AG85" i="3"/>
  <c r="AF85" i="3"/>
  <c r="AE85" i="3"/>
  <c r="AD85" i="3"/>
  <c r="AC85" i="3"/>
  <c r="AL84" i="3"/>
  <c r="AK84" i="3"/>
  <c r="AJ84" i="3"/>
  <c r="AI84" i="3"/>
  <c r="AH84" i="3"/>
  <c r="AG84" i="3"/>
  <c r="AF84" i="3"/>
  <c r="AE84" i="3"/>
  <c r="AD84" i="3"/>
  <c r="AC84" i="3"/>
  <c r="AL83" i="3"/>
  <c r="AK83" i="3"/>
  <c r="AJ83" i="3"/>
  <c r="AI83" i="3"/>
  <c r="AH83" i="3"/>
  <c r="AG83" i="3"/>
  <c r="AF83" i="3"/>
  <c r="AE83" i="3"/>
  <c r="AD83" i="3"/>
  <c r="AC83" i="3"/>
  <c r="AL82" i="3"/>
  <c r="AK82" i="3"/>
  <c r="AJ82" i="3"/>
  <c r="AI82" i="3"/>
  <c r="AH82" i="3"/>
  <c r="AG82" i="3"/>
  <c r="AF82" i="3"/>
  <c r="AE82" i="3"/>
  <c r="AD82" i="3"/>
  <c r="AC82" i="3"/>
  <c r="AL81" i="3"/>
  <c r="AK81" i="3"/>
  <c r="AJ81" i="3"/>
  <c r="AI81" i="3"/>
  <c r="AH81" i="3"/>
  <c r="AF81" i="3"/>
  <c r="AE81" i="3"/>
  <c r="AD81" i="3"/>
  <c r="AC81" i="3"/>
  <c r="AL80" i="3"/>
  <c r="AK80" i="3"/>
  <c r="AJ80" i="3"/>
  <c r="AI80" i="3"/>
  <c r="AH80" i="3"/>
  <c r="AG80" i="3"/>
  <c r="AF80" i="3"/>
  <c r="AE80" i="3"/>
  <c r="AD80" i="3"/>
  <c r="AC80" i="3"/>
  <c r="AL79" i="3"/>
  <c r="AK79" i="3"/>
  <c r="AJ79" i="3"/>
  <c r="AI79" i="3"/>
  <c r="AH79" i="3"/>
  <c r="AG79" i="3"/>
  <c r="AF79" i="3"/>
  <c r="AE79" i="3"/>
  <c r="AD79" i="3"/>
  <c r="AC79" i="3"/>
  <c r="AL78" i="3"/>
  <c r="AK78" i="3"/>
  <c r="AJ78" i="3"/>
  <c r="AI78" i="3"/>
  <c r="AH78" i="3"/>
  <c r="AG78" i="3"/>
  <c r="AF78" i="3"/>
  <c r="AE78" i="3"/>
  <c r="AD78" i="3"/>
  <c r="AC78" i="3"/>
  <c r="AL77" i="3"/>
  <c r="AK77" i="3"/>
  <c r="AJ77" i="3"/>
  <c r="AI77" i="3"/>
  <c r="AH77" i="3"/>
  <c r="AG77" i="3"/>
  <c r="AF77" i="3"/>
  <c r="AE77" i="3"/>
  <c r="AD77" i="3"/>
  <c r="AC77" i="3"/>
  <c r="AL76" i="3"/>
  <c r="AK76" i="3"/>
  <c r="AJ76" i="3"/>
  <c r="AI76" i="3"/>
  <c r="AH76" i="3"/>
  <c r="AG76" i="3"/>
  <c r="AF76" i="3"/>
  <c r="AE76" i="3"/>
  <c r="AD76" i="3"/>
  <c r="AC76" i="3"/>
  <c r="AL75" i="3"/>
  <c r="AK75" i="3"/>
  <c r="AJ75" i="3"/>
  <c r="AI75" i="3"/>
  <c r="AH75" i="3"/>
  <c r="AG75" i="3"/>
  <c r="AF75" i="3"/>
  <c r="AE75" i="3"/>
  <c r="AD75" i="3"/>
  <c r="AC75" i="3"/>
  <c r="AL73" i="3"/>
  <c r="AK73" i="3"/>
  <c r="AJ73" i="3"/>
  <c r="AI73" i="3"/>
  <c r="AH73" i="3"/>
  <c r="AG73" i="3"/>
  <c r="AF73" i="3"/>
  <c r="AE73" i="3"/>
  <c r="AD73" i="3"/>
  <c r="AC73" i="3"/>
  <c r="AL72" i="3"/>
  <c r="AK72" i="3"/>
  <c r="AJ72" i="3"/>
  <c r="AI72" i="3"/>
  <c r="AH72" i="3"/>
  <c r="AG72" i="3"/>
  <c r="AF72" i="3"/>
  <c r="AE72" i="3"/>
  <c r="AD72" i="3"/>
  <c r="AC72" i="3"/>
  <c r="AL71" i="3"/>
  <c r="AK71" i="3"/>
  <c r="AJ71" i="3"/>
  <c r="AI71" i="3"/>
  <c r="AH71" i="3"/>
  <c r="AG71" i="3"/>
  <c r="AF71" i="3"/>
  <c r="AE71" i="3"/>
  <c r="AD71" i="3"/>
  <c r="AC71" i="3"/>
  <c r="AL70" i="3"/>
  <c r="AK70" i="3"/>
  <c r="AJ70" i="3"/>
  <c r="AI70" i="3"/>
  <c r="AH70" i="3"/>
  <c r="AG70" i="3"/>
  <c r="AF70" i="3"/>
  <c r="AE70" i="3"/>
  <c r="AD70" i="3"/>
  <c r="AC70" i="3"/>
  <c r="AL69" i="3"/>
  <c r="AK69" i="3"/>
  <c r="AJ69" i="3"/>
  <c r="AI69" i="3"/>
  <c r="AH69" i="3"/>
  <c r="AF69" i="3"/>
  <c r="AE69" i="3"/>
  <c r="AD69" i="3"/>
  <c r="AL68" i="3"/>
  <c r="AK68" i="3"/>
  <c r="AJ68" i="3"/>
  <c r="AI68" i="3"/>
  <c r="AH68" i="3"/>
  <c r="AG68" i="3"/>
  <c r="AF68" i="3"/>
  <c r="AE68" i="3"/>
  <c r="AD68" i="3"/>
  <c r="AC68" i="3"/>
  <c r="AL67" i="3"/>
  <c r="AK67" i="3"/>
  <c r="AJ67" i="3"/>
  <c r="AI67" i="3"/>
  <c r="AH67" i="3"/>
  <c r="AG67" i="3"/>
  <c r="AF67" i="3"/>
  <c r="AE67" i="3"/>
  <c r="AD67" i="3"/>
  <c r="AC67" i="3"/>
  <c r="AK66" i="3"/>
  <c r="AJ66" i="3"/>
  <c r="AI66" i="3"/>
  <c r="AH66" i="3"/>
  <c r="AG66" i="3"/>
  <c r="AF66" i="3"/>
  <c r="AE66" i="3"/>
  <c r="AD66" i="3"/>
  <c r="AC66" i="3"/>
  <c r="AL65" i="3"/>
  <c r="AK65" i="3"/>
  <c r="AJ65" i="3"/>
  <c r="AI65" i="3"/>
  <c r="AH65" i="3"/>
  <c r="AG65" i="3"/>
  <c r="AF65" i="3"/>
  <c r="AE65" i="3"/>
  <c r="AD65" i="3"/>
  <c r="AC65" i="3"/>
  <c r="AL64" i="3"/>
  <c r="AK64" i="3"/>
  <c r="AJ64" i="3"/>
  <c r="AI64" i="3"/>
  <c r="AH64" i="3"/>
  <c r="AG64" i="3"/>
  <c r="AF64" i="3"/>
  <c r="AE64" i="3"/>
  <c r="AD64" i="3"/>
  <c r="AC64" i="3"/>
  <c r="AL63" i="3"/>
  <c r="AK63" i="3"/>
  <c r="AJ63" i="3"/>
  <c r="AI63" i="3"/>
  <c r="AH63" i="3"/>
  <c r="AG63" i="3"/>
  <c r="AF63" i="3"/>
  <c r="AE63" i="3"/>
  <c r="AD63" i="3"/>
  <c r="AC63" i="3"/>
  <c r="AL62" i="3"/>
  <c r="AK62" i="3"/>
  <c r="AJ62" i="3"/>
  <c r="AI62" i="3"/>
  <c r="AH62" i="3"/>
  <c r="AG62" i="3"/>
  <c r="AF62" i="3"/>
  <c r="AE62" i="3"/>
  <c r="AD62" i="3"/>
  <c r="AC62" i="3"/>
  <c r="AL61" i="3"/>
  <c r="AK61" i="3"/>
  <c r="AJ61" i="3"/>
  <c r="AI61" i="3"/>
  <c r="AH61" i="3"/>
  <c r="AG61" i="3"/>
  <c r="AF61" i="3"/>
  <c r="AE61" i="3"/>
  <c r="AD61" i="3"/>
  <c r="AC61" i="3"/>
  <c r="AL60" i="3"/>
  <c r="AK60" i="3"/>
  <c r="AJ60" i="3"/>
  <c r="AI60" i="3"/>
  <c r="AH60" i="3"/>
  <c r="AG60" i="3"/>
  <c r="AF60" i="3"/>
  <c r="AE60" i="3"/>
  <c r="AD60" i="3"/>
  <c r="AC60" i="3"/>
  <c r="AL59" i="3"/>
  <c r="AK59" i="3"/>
  <c r="AJ59" i="3"/>
  <c r="AI59" i="3"/>
  <c r="AH59" i="3"/>
  <c r="AG59" i="3"/>
  <c r="AF59" i="3"/>
  <c r="AE59" i="3"/>
  <c r="AD59" i="3"/>
  <c r="AC59" i="3"/>
  <c r="AL58" i="3"/>
  <c r="AK58" i="3"/>
  <c r="AJ58" i="3"/>
  <c r="AI58" i="3"/>
  <c r="AH58" i="3"/>
  <c r="AG58" i="3"/>
  <c r="AF58" i="3"/>
  <c r="AE58" i="3"/>
  <c r="AD58" i="3"/>
  <c r="AC58" i="3"/>
  <c r="AL57" i="3"/>
  <c r="AK57" i="3"/>
  <c r="AJ57" i="3"/>
  <c r="AI57" i="3"/>
  <c r="AH57" i="3"/>
  <c r="AG57" i="3"/>
  <c r="AF57" i="3"/>
  <c r="AE57" i="3"/>
  <c r="AD57" i="3"/>
  <c r="AC57" i="3"/>
  <c r="AL56" i="3"/>
  <c r="AK56" i="3"/>
  <c r="AJ56" i="3"/>
  <c r="AI56" i="3"/>
  <c r="AH56" i="3"/>
  <c r="AG56" i="3"/>
  <c r="AF56" i="3"/>
  <c r="AE56" i="3"/>
  <c r="AD56" i="3"/>
  <c r="AC56" i="3"/>
  <c r="AL55" i="3"/>
  <c r="AK55" i="3"/>
  <c r="AJ55" i="3"/>
  <c r="AI55" i="3"/>
  <c r="AH55" i="3"/>
  <c r="AG55" i="3"/>
  <c r="AF55" i="3"/>
  <c r="AE55" i="3"/>
  <c r="AD55" i="3"/>
  <c r="AC55" i="3"/>
  <c r="AL54" i="3"/>
  <c r="AK54" i="3"/>
  <c r="AJ54" i="3"/>
  <c r="AI54" i="3"/>
  <c r="AH54" i="3"/>
  <c r="AG54" i="3"/>
  <c r="AF54" i="3"/>
  <c r="AE54" i="3"/>
  <c r="AD54" i="3"/>
  <c r="AC54" i="3"/>
  <c r="AL53" i="3"/>
  <c r="AK53" i="3"/>
  <c r="AJ53" i="3"/>
  <c r="AI53" i="3"/>
  <c r="AH53" i="3"/>
  <c r="AG53" i="3"/>
  <c r="AF53" i="3"/>
  <c r="AE53" i="3"/>
  <c r="AD53" i="3"/>
  <c r="AC53" i="3"/>
  <c r="AL52" i="3"/>
  <c r="AK52" i="3"/>
  <c r="AJ52" i="3"/>
  <c r="AI52" i="3"/>
  <c r="AH52" i="3"/>
  <c r="AG52" i="3"/>
  <c r="AF52" i="3"/>
  <c r="AE52" i="3"/>
  <c r="AD52" i="3"/>
  <c r="AC52" i="3"/>
  <c r="AL51" i="3"/>
  <c r="AK51" i="3"/>
  <c r="AJ51" i="3"/>
  <c r="AI51" i="3"/>
  <c r="AH51" i="3"/>
  <c r="AG51" i="3"/>
  <c r="AF51" i="3"/>
  <c r="AE51" i="3"/>
  <c r="AD51" i="3"/>
  <c r="AC51" i="3"/>
  <c r="AL50" i="3"/>
  <c r="AK50" i="3"/>
  <c r="AJ50" i="3"/>
  <c r="AI50" i="3"/>
  <c r="AH50" i="3"/>
  <c r="AG50" i="3"/>
  <c r="AF50" i="3"/>
  <c r="AE50" i="3"/>
  <c r="AD50" i="3"/>
  <c r="AC50" i="3"/>
  <c r="AL49" i="3"/>
  <c r="AK49" i="3"/>
  <c r="AJ49" i="3"/>
  <c r="AI49" i="3"/>
  <c r="AH49" i="3"/>
  <c r="AG49" i="3"/>
  <c r="AF49" i="3"/>
  <c r="AE49" i="3"/>
  <c r="AD49" i="3"/>
  <c r="AC49" i="3"/>
  <c r="AL48" i="3"/>
  <c r="AK48" i="3"/>
  <c r="AJ48" i="3"/>
  <c r="AI48" i="3"/>
  <c r="AH48" i="3"/>
  <c r="AG48" i="3"/>
  <c r="AF48" i="3"/>
  <c r="AE48" i="3"/>
  <c r="AD48" i="3"/>
  <c r="AC48" i="3"/>
  <c r="AL47" i="3"/>
  <c r="AK47" i="3"/>
  <c r="AJ47" i="3"/>
  <c r="AI47" i="3"/>
  <c r="AH47" i="3"/>
  <c r="AG47" i="3"/>
  <c r="AF47" i="3"/>
  <c r="AE47" i="3"/>
  <c r="AD47" i="3"/>
  <c r="AC47" i="3"/>
  <c r="AL46" i="3"/>
  <c r="AK46" i="3"/>
  <c r="AJ46" i="3"/>
  <c r="AI46" i="3"/>
  <c r="AH46" i="3"/>
  <c r="AG46" i="3"/>
  <c r="AF46" i="3"/>
  <c r="AE46" i="3"/>
  <c r="AD46" i="3"/>
  <c r="AC46" i="3"/>
  <c r="AL45" i="3"/>
  <c r="AK45" i="3"/>
  <c r="AJ45" i="3"/>
  <c r="AI45" i="3"/>
  <c r="AH45" i="3"/>
  <c r="AG45" i="3"/>
  <c r="AF45" i="3"/>
  <c r="AE45" i="3"/>
  <c r="AD45" i="3"/>
  <c r="AC45" i="3"/>
  <c r="AK44" i="3"/>
  <c r="AJ44" i="3"/>
  <c r="AI44" i="3"/>
  <c r="AH44" i="3"/>
  <c r="AG44" i="3"/>
  <c r="AF44" i="3"/>
  <c r="AE44" i="3"/>
  <c r="AD44" i="3"/>
  <c r="AC44" i="3"/>
  <c r="AL43" i="3"/>
  <c r="AK43" i="3"/>
  <c r="AJ43" i="3"/>
  <c r="AI43" i="3"/>
  <c r="AH43" i="3"/>
  <c r="AG43" i="3"/>
  <c r="AF43" i="3"/>
  <c r="AE43" i="3"/>
  <c r="AD43" i="3"/>
  <c r="AC43" i="3"/>
  <c r="AL42" i="3"/>
  <c r="AK42" i="3"/>
  <c r="AJ42" i="3"/>
  <c r="AI42" i="3"/>
  <c r="AH42" i="3"/>
  <c r="AG42" i="3"/>
  <c r="AF42" i="3"/>
  <c r="AE42" i="3"/>
  <c r="AD42" i="3"/>
  <c r="AC42" i="3"/>
  <c r="AL41" i="3"/>
  <c r="AK41" i="3"/>
  <c r="AJ41" i="3"/>
  <c r="AI41" i="3"/>
  <c r="AH41" i="3"/>
  <c r="AG41" i="3"/>
  <c r="AF41" i="3"/>
  <c r="AE41" i="3"/>
  <c r="AD41" i="3"/>
  <c r="AC41" i="3"/>
  <c r="AL40" i="3"/>
  <c r="AK40" i="3"/>
  <c r="AJ40" i="3"/>
  <c r="AI40" i="3"/>
  <c r="AH40" i="3"/>
  <c r="AG40" i="3"/>
  <c r="AF40" i="3"/>
  <c r="AE40" i="3"/>
  <c r="AD40" i="3"/>
  <c r="AC40" i="3"/>
  <c r="AL39" i="3"/>
  <c r="AK39" i="3"/>
  <c r="AJ39" i="3"/>
  <c r="AI39" i="3"/>
  <c r="AH39" i="3"/>
  <c r="AG39" i="3"/>
  <c r="AF39" i="3"/>
  <c r="AE39" i="3"/>
  <c r="AD39" i="3"/>
  <c r="AC39" i="3"/>
  <c r="AL38" i="3"/>
  <c r="AK38" i="3"/>
  <c r="AJ38" i="3"/>
  <c r="AI38" i="3"/>
  <c r="AH38" i="3"/>
  <c r="AG38" i="3"/>
  <c r="AF38" i="3"/>
  <c r="AE38" i="3"/>
  <c r="AD38" i="3"/>
  <c r="AC38" i="3"/>
  <c r="AL37" i="3"/>
  <c r="AK37" i="3"/>
  <c r="AJ37" i="3"/>
  <c r="AI37" i="3"/>
  <c r="AH37" i="3"/>
  <c r="AG37" i="3"/>
  <c r="AF37" i="3"/>
  <c r="AE37" i="3"/>
  <c r="AD37" i="3"/>
  <c r="AC37" i="3"/>
  <c r="AL36" i="3"/>
  <c r="AK36" i="3"/>
  <c r="AJ36" i="3"/>
  <c r="AI36" i="3"/>
  <c r="AH36" i="3"/>
  <c r="AG36" i="3"/>
  <c r="AF36" i="3"/>
  <c r="AE36" i="3"/>
  <c r="AD36" i="3"/>
  <c r="AC36" i="3"/>
  <c r="AL35" i="3"/>
  <c r="AK35" i="3"/>
  <c r="AJ35" i="3"/>
  <c r="AI35" i="3"/>
  <c r="AH35" i="3"/>
  <c r="AG35" i="3"/>
  <c r="AF35" i="3"/>
  <c r="AE35" i="3"/>
  <c r="AD35" i="3"/>
  <c r="AC35" i="3"/>
  <c r="AL34" i="3"/>
  <c r="AK34" i="3"/>
  <c r="AJ34" i="3"/>
  <c r="AI34" i="3"/>
  <c r="AH34" i="3"/>
  <c r="AG34" i="3"/>
  <c r="AF34" i="3"/>
  <c r="AE34" i="3"/>
  <c r="AD34" i="3"/>
  <c r="AC34" i="3"/>
  <c r="AL33" i="3"/>
  <c r="AK33" i="3"/>
  <c r="AJ33" i="3"/>
  <c r="AI33" i="3"/>
  <c r="AH33" i="3"/>
  <c r="AG33" i="3"/>
  <c r="AF33" i="3"/>
  <c r="AE33" i="3"/>
  <c r="AD33" i="3"/>
  <c r="AC33" i="3"/>
  <c r="AL32" i="3"/>
  <c r="AK32" i="3"/>
  <c r="AJ32" i="3"/>
  <c r="AI32" i="3"/>
  <c r="AH32" i="3"/>
  <c r="AG32" i="3"/>
  <c r="AF32" i="3"/>
  <c r="AE32" i="3"/>
  <c r="AD32" i="3"/>
  <c r="AC32" i="3"/>
  <c r="AL31" i="3"/>
  <c r="AK31" i="3"/>
  <c r="AJ31" i="3"/>
  <c r="AI31" i="3"/>
  <c r="AH31" i="3"/>
  <c r="AG31" i="3"/>
  <c r="AF31" i="3"/>
  <c r="AE31" i="3"/>
  <c r="AD31" i="3"/>
  <c r="AC31" i="3"/>
  <c r="AL30" i="3"/>
  <c r="AK30" i="3"/>
  <c r="AJ30" i="3"/>
  <c r="AI30" i="3"/>
  <c r="AH30" i="3"/>
  <c r="AG30" i="3"/>
  <c r="AF30" i="3"/>
  <c r="AE30" i="3"/>
  <c r="AD30" i="3"/>
  <c r="AC30" i="3"/>
  <c r="AL29" i="3"/>
  <c r="AK29" i="3"/>
  <c r="AJ29" i="3"/>
  <c r="AI29" i="3"/>
  <c r="AH29" i="3"/>
  <c r="AG29" i="3"/>
  <c r="AF29" i="3"/>
  <c r="AE29" i="3"/>
  <c r="AD29" i="3"/>
  <c r="AC29" i="3"/>
  <c r="AL28" i="3"/>
  <c r="AK28" i="3"/>
  <c r="AJ28" i="3"/>
  <c r="AI28" i="3"/>
  <c r="AH28" i="3"/>
  <c r="AG28" i="3"/>
  <c r="AF28" i="3"/>
  <c r="AE28" i="3"/>
  <c r="AD28" i="3"/>
  <c r="AC28" i="3"/>
  <c r="AL27" i="3"/>
  <c r="AK27" i="3"/>
  <c r="AJ27" i="3"/>
  <c r="AI27" i="3"/>
  <c r="AH27" i="3"/>
  <c r="AG27" i="3"/>
  <c r="AF27" i="3"/>
  <c r="AE27" i="3"/>
  <c r="AD27" i="3"/>
  <c r="AC27" i="3"/>
  <c r="AL26" i="3"/>
  <c r="AK26" i="3"/>
  <c r="AJ26" i="3"/>
  <c r="AI26" i="3"/>
  <c r="AH26" i="3"/>
  <c r="AG26" i="3"/>
  <c r="AF26" i="3"/>
  <c r="AE26" i="3"/>
  <c r="AD26" i="3"/>
  <c r="AC26" i="3"/>
  <c r="AL25" i="3"/>
  <c r="AK25" i="3"/>
  <c r="AJ25" i="3"/>
  <c r="AI25" i="3"/>
  <c r="AH25" i="3"/>
  <c r="AG25" i="3"/>
  <c r="AF25" i="3"/>
  <c r="AE25" i="3"/>
  <c r="AD25" i="3"/>
  <c r="AC25" i="3"/>
  <c r="AL24" i="3"/>
  <c r="AK24" i="3"/>
  <c r="AJ24" i="3"/>
  <c r="AI24" i="3"/>
  <c r="AH24" i="3"/>
  <c r="AG24" i="3"/>
  <c r="AF24" i="3"/>
  <c r="AE24" i="3"/>
  <c r="AD24" i="3"/>
  <c r="AC24" i="3"/>
  <c r="AL23" i="3"/>
  <c r="AK23" i="3"/>
  <c r="AJ23" i="3"/>
  <c r="AI23" i="3"/>
  <c r="AH23" i="3"/>
  <c r="AG23" i="3"/>
  <c r="AF23" i="3"/>
  <c r="AE23" i="3"/>
  <c r="AD23" i="3"/>
  <c r="AC23" i="3"/>
  <c r="AL22" i="3"/>
  <c r="AK22" i="3"/>
  <c r="AJ22" i="3"/>
  <c r="AI22" i="3"/>
  <c r="AH22" i="3"/>
  <c r="AG22" i="3"/>
  <c r="AF22" i="3"/>
  <c r="AE22" i="3"/>
  <c r="AD22" i="3"/>
  <c r="AC22" i="3"/>
  <c r="AK21" i="3"/>
  <c r="AJ21" i="3"/>
  <c r="AI21" i="3"/>
  <c r="AH21" i="3"/>
  <c r="AG21" i="3"/>
  <c r="AF21" i="3"/>
  <c r="AE21" i="3"/>
  <c r="AD21" i="3"/>
  <c r="AC21" i="3"/>
  <c r="AL20" i="3"/>
  <c r="AK20" i="3"/>
  <c r="AJ20" i="3"/>
  <c r="AI20" i="3"/>
  <c r="AH20" i="3"/>
  <c r="AG20" i="3"/>
  <c r="AF20" i="3"/>
  <c r="AE20" i="3"/>
  <c r="AD20" i="3"/>
  <c r="AC20" i="3"/>
  <c r="AL18" i="3"/>
  <c r="AK18" i="3"/>
  <c r="AJ18" i="3"/>
  <c r="AI18" i="3"/>
  <c r="AH18" i="3"/>
  <c r="AG18" i="3"/>
  <c r="AF18" i="3"/>
  <c r="AE18" i="3"/>
  <c r="AD18" i="3"/>
  <c r="AC18" i="3"/>
  <c r="AL17" i="3"/>
  <c r="AK17" i="3"/>
  <c r="AJ17" i="3"/>
  <c r="AI17" i="3"/>
  <c r="AH17" i="3"/>
  <c r="AG17" i="3"/>
  <c r="AF17" i="3"/>
  <c r="AE17" i="3"/>
  <c r="AD17" i="3"/>
  <c r="AC17" i="3"/>
  <c r="AL16" i="3"/>
  <c r="AK16" i="3"/>
  <c r="AJ16" i="3"/>
  <c r="AI16" i="3"/>
  <c r="AH16" i="3"/>
  <c r="AG16" i="3"/>
  <c r="AF16" i="3"/>
  <c r="AE16" i="3"/>
  <c r="AD16" i="3"/>
  <c r="AC16" i="3"/>
  <c r="AL15" i="3"/>
  <c r="AK15" i="3"/>
  <c r="AJ15" i="3"/>
  <c r="AI15" i="3"/>
  <c r="AH15" i="3"/>
  <c r="AG15" i="3"/>
  <c r="AF15" i="3"/>
  <c r="AE15" i="3"/>
  <c r="AD15" i="3"/>
  <c r="AC15" i="3"/>
  <c r="AL14" i="3"/>
  <c r="AK14" i="3"/>
  <c r="AJ14" i="3"/>
  <c r="AI14" i="3"/>
  <c r="AH14" i="3"/>
  <c r="AG14" i="3"/>
  <c r="AF14" i="3"/>
  <c r="AE14" i="3"/>
  <c r="AD14" i="3"/>
  <c r="AC14" i="3"/>
  <c r="AL13" i="3"/>
  <c r="AK13" i="3"/>
  <c r="AJ13" i="3"/>
  <c r="AI13" i="3"/>
  <c r="AH13" i="3"/>
  <c r="AG13" i="3"/>
  <c r="AF13" i="3"/>
  <c r="AE13" i="3"/>
  <c r="AD13" i="3"/>
  <c r="AC13" i="3"/>
  <c r="AL11" i="3"/>
  <c r="AK11" i="3"/>
  <c r="AJ11" i="3"/>
  <c r="AI11" i="3"/>
  <c r="AH11" i="3"/>
  <c r="AG11" i="3"/>
  <c r="AF11" i="3"/>
  <c r="AE11" i="3"/>
  <c r="AD11" i="3"/>
  <c r="AC11" i="3"/>
  <c r="AL9" i="3"/>
  <c r="AK9" i="3"/>
  <c r="AJ9" i="3"/>
  <c r="AI9" i="3"/>
  <c r="AH9" i="3"/>
  <c r="AG9" i="3"/>
  <c r="AF9" i="3"/>
  <c r="AE9" i="3"/>
  <c r="AD9" i="3"/>
  <c r="M25" i="1" l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</calcChain>
</file>

<file path=xl/sharedStrings.xml><?xml version="1.0" encoding="utf-8"?>
<sst xmlns="http://schemas.openxmlformats.org/spreadsheetml/2006/main" count="343" uniqueCount="94">
  <si>
    <t>Unit</t>
  </si>
  <si>
    <t>WC_SH_A</t>
  </si>
  <si>
    <t>U_WC_SH_B</t>
  </si>
  <si>
    <t>L_WC_SH_B</t>
  </si>
  <si>
    <t>References</t>
  </si>
  <si>
    <t>WELL / SAMPLE</t>
  </si>
  <si>
    <t>WHT 1-78</t>
  </si>
  <si>
    <t>BEA 48</t>
  </si>
  <si>
    <t>BON 5</t>
  </si>
  <si>
    <t>CHE 64</t>
  </si>
  <si>
    <t>KIN 16</t>
  </si>
  <si>
    <t>MED 67</t>
  </si>
  <si>
    <t>BET 3</t>
  </si>
  <si>
    <t>SHE 62</t>
  </si>
  <si>
    <t>CAS 61</t>
  </si>
  <si>
    <t>SLA 28</t>
  </si>
  <si>
    <t>BYE 79</t>
  </si>
  <si>
    <t>RAM 23</t>
  </si>
  <si>
    <t>TAH 31</t>
  </si>
  <si>
    <t>LIN 1H</t>
  </si>
  <si>
    <t>Devonian</t>
  </si>
  <si>
    <t>Ellenburger</t>
  </si>
  <si>
    <t>Guadalupian carbonates &amp; evaporites</t>
  </si>
  <si>
    <t>Mid to Late Permian SW</t>
  </si>
  <si>
    <t>WC_Matrix</t>
  </si>
  <si>
    <t>Crinoids</t>
  </si>
  <si>
    <t>Late Penn to Wolfcampian SW</t>
  </si>
  <si>
    <t>Calcite veins</t>
  </si>
  <si>
    <t>Salado water</t>
  </si>
  <si>
    <t>Smectite</t>
  </si>
  <si>
    <t>Table 1</t>
  </si>
  <si>
    <t>J.P. Nicot - BEG</t>
  </si>
  <si>
    <t>Saller &amp; Steuber (2018)</t>
  </si>
  <si>
    <t>Engle et al. (2016)</t>
  </si>
  <si>
    <t>J.K. Register (1981)</t>
  </si>
  <si>
    <t>Feldman et al. (1993)</t>
  </si>
  <si>
    <t>Reference</t>
  </si>
  <si>
    <t>"</t>
  </si>
  <si>
    <t>Sr</t>
  </si>
  <si>
    <t>(mg/L)</t>
  </si>
  <si>
    <t>(L/mg)</t>
  </si>
  <si>
    <t>TDS</t>
  </si>
  <si>
    <t>CUM</t>
  </si>
  <si>
    <t>WOR</t>
  </si>
  <si>
    <t>2BSPG_SS</t>
  </si>
  <si>
    <t>WC_SH_Water</t>
  </si>
  <si>
    <t>API</t>
  </si>
  <si>
    <t>X</t>
  </si>
  <si>
    <t>Y</t>
  </si>
  <si>
    <t>Z</t>
  </si>
  <si>
    <t>Na/K</t>
  </si>
  <si>
    <t>Na/Ca</t>
  </si>
  <si>
    <t>Ca/Mg</t>
  </si>
  <si>
    <t>Ca/Sr</t>
  </si>
  <si>
    <t>Ca/K</t>
  </si>
  <si>
    <t>Cl/Ca</t>
  </si>
  <si>
    <t>3BSPG_SS</t>
  </si>
  <si>
    <t>WC_XY_SS</t>
  </si>
  <si>
    <r>
      <t>Alkalinity (HCO</t>
    </r>
    <r>
      <rPr>
        <b/>
        <vertAlign val="subscript"/>
        <sz val="11"/>
        <rFont val="Calibri"/>
        <family val="2"/>
        <scheme val="minor"/>
      </rPr>
      <t>3</t>
    </r>
    <r>
      <rPr>
        <b/>
        <vertAlign val="superscript"/>
        <sz val="11"/>
        <rFont val="Calibri"/>
        <family val="2"/>
        <scheme val="minor"/>
      </rPr>
      <t>-</t>
    </r>
    <r>
      <rPr>
        <b/>
        <sz val="11"/>
        <rFont val="Calibri"/>
        <family val="2"/>
        <scheme val="minor"/>
      </rPr>
      <t>)</t>
    </r>
  </si>
  <si>
    <t xml:space="preserve">TDS </t>
  </si>
  <si>
    <r>
      <t>(25</t>
    </r>
    <r>
      <rPr>
        <b/>
        <vertAlign val="superscript"/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scheme val="minor"/>
      </rPr>
      <t>C)</t>
    </r>
  </si>
  <si>
    <t>(atm)</t>
  </si>
  <si>
    <t>(psi)</t>
  </si>
  <si>
    <r>
      <t>a</t>
    </r>
    <r>
      <rPr>
        <b/>
        <i/>
        <vertAlign val="subscript"/>
        <sz val="11"/>
        <color theme="1"/>
        <rFont val="Calibri"/>
        <family val="2"/>
        <scheme val="minor"/>
      </rPr>
      <t>water</t>
    </r>
  </si>
  <si>
    <r>
      <t>P</t>
    </r>
    <r>
      <rPr>
        <b/>
        <i/>
        <vertAlign val="subscript"/>
        <sz val="11"/>
        <color theme="1"/>
        <rFont val="Calibri"/>
        <family val="2"/>
        <scheme val="minor"/>
      </rPr>
      <t>osmotic</t>
    </r>
  </si>
  <si>
    <r>
      <t>Temp        (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>F)</t>
    </r>
  </si>
  <si>
    <r>
      <rPr>
        <b/>
        <i/>
        <vertAlign val="superscript"/>
        <sz val="11"/>
        <color theme="1"/>
        <rFont val="Calibri"/>
        <family val="2"/>
        <scheme val="minor"/>
      </rPr>
      <t>87Sr/86</t>
    </r>
    <r>
      <rPr>
        <b/>
        <i/>
        <sz val="11"/>
        <color theme="1"/>
        <rFont val="Calibri"/>
        <family val="2"/>
        <scheme val="minor"/>
      </rPr>
      <t>Sr</t>
    </r>
  </si>
  <si>
    <r>
      <t>1/</t>
    </r>
    <r>
      <rPr>
        <b/>
        <i/>
        <sz val="11"/>
        <color theme="1"/>
        <rFont val="Calibri"/>
        <family val="2"/>
        <scheme val="minor"/>
      </rPr>
      <t>Sr</t>
    </r>
    <r>
      <rPr>
        <b/>
        <sz val="11"/>
        <color theme="1"/>
        <rFont val="Calibri"/>
        <family val="2"/>
        <scheme val="minor"/>
      </rPr>
      <t xml:space="preserve"> </t>
    </r>
  </si>
  <si>
    <t>Table 2: Strontium isotope data for produced waters in the Delaware and Midland Basins.</t>
  </si>
  <si>
    <r>
      <t>P</t>
    </r>
    <r>
      <rPr>
        <b/>
        <i/>
        <vertAlign val="subscript"/>
        <sz val="11"/>
        <color theme="1"/>
        <rFont val="Calibri"/>
        <family val="2"/>
        <scheme val="minor"/>
      </rPr>
      <t>osm</t>
    </r>
    <r>
      <rPr>
        <b/>
        <i/>
        <sz val="11"/>
        <color theme="1"/>
        <rFont val="Calibri"/>
        <family val="2"/>
        <scheme val="minor"/>
      </rPr>
      <t xml:space="preserve"> x 0.95</t>
    </r>
  </si>
  <si>
    <t>Table 3: Osmotic pressure for produced waters in the Delaware Basin at 100 deg C and membrane efficiency i.e., σ = 1 and that total dissolved solids (TDS) is all NaCl</t>
  </si>
  <si>
    <r>
      <t xml:space="preserve">Table 1: </t>
    </r>
    <r>
      <rPr>
        <b/>
        <u/>
        <sz val="12"/>
        <rFont val="Arial"/>
        <family val="2"/>
      </rPr>
      <t xml:space="preserve">Major ion chemistry and isotopic composition of produced waters from the </t>
    </r>
    <r>
      <rPr>
        <b/>
        <sz val="12"/>
        <color rgb="FF000000"/>
        <rFont val="Arial"/>
        <family val="2"/>
      </rPr>
      <t>Delaware Basin (this study).</t>
    </r>
  </si>
  <si>
    <r>
      <t xml:space="preserve">Cum </t>
    </r>
    <r>
      <rPr>
        <b/>
        <i/>
        <sz val="11"/>
        <rFont val="Calibri"/>
        <family val="2"/>
        <scheme val="minor"/>
      </rPr>
      <t>WOR</t>
    </r>
  </si>
  <si>
    <r>
      <t>p</t>
    </r>
    <r>
      <rPr>
        <b/>
        <i/>
        <sz val="11"/>
        <rFont val="Calibri"/>
        <family val="2"/>
        <scheme val="minor"/>
      </rPr>
      <t>H</t>
    </r>
    <r>
      <rPr>
        <b/>
        <sz val="11"/>
        <rFont val="Calibri"/>
        <family val="2"/>
        <scheme val="minor"/>
      </rPr>
      <t>*</t>
    </r>
  </si>
  <si>
    <r>
      <t>Model</t>
    </r>
    <r>
      <rPr>
        <b/>
        <i/>
        <sz val="11"/>
        <rFont val="Calibri"/>
        <family val="2"/>
        <scheme val="minor"/>
      </rPr>
      <t xml:space="preserve"> R</t>
    </r>
    <r>
      <rPr>
        <b/>
        <i/>
        <vertAlign val="subscript"/>
        <sz val="11"/>
        <rFont val="Calibri"/>
        <family val="2"/>
        <scheme val="minor"/>
      </rPr>
      <t>w</t>
    </r>
    <r>
      <rPr>
        <b/>
        <vertAlign val="subscript"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(ohm m</t>
    </r>
    <r>
      <rPr>
        <b/>
        <vertAlign val="superscript"/>
        <sz val="11"/>
        <rFont val="Calibri"/>
        <family val="2"/>
        <scheme val="minor"/>
      </rPr>
      <t>-1</t>
    </r>
    <r>
      <rPr>
        <b/>
        <sz val="11"/>
        <rFont val="Calibri"/>
        <family val="2"/>
        <scheme val="minor"/>
      </rPr>
      <t>)</t>
    </r>
  </si>
  <si>
    <r>
      <t>Ba</t>
    </r>
    <r>
      <rPr>
        <b/>
        <i/>
        <vertAlign val="superscript"/>
        <sz val="11"/>
        <rFont val="Calibri"/>
        <family val="2"/>
        <scheme val="minor"/>
      </rPr>
      <t>2+</t>
    </r>
  </si>
  <si>
    <r>
      <t>Sr</t>
    </r>
    <r>
      <rPr>
        <b/>
        <i/>
        <vertAlign val="superscript"/>
        <sz val="11"/>
        <rFont val="Calibri"/>
        <family val="2"/>
        <scheme val="minor"/>
      </rPr>
      <t>2+</t>
    </r>
  </si>
  <si>
    <r>
      <t>Ca</t>
    </r>
    <r>
      <rPr>
        <b/>
        <i/>
        <vertAlign val="superscript"/>
        <sz val="11"/>
        <rFont val="Calibri"/>
        <family val="2"/>
        <scheme val="minor"/>
      </rPr>
      <t>2+</t>
    </r>
  </si>
  <si>
    <r>
      <t>Fe</t>
    </r>
    <r>
      <rPr>
        <b/>
        <i/>
        <vertAlign val="superscript"/>
        <sz val="11"/>
        <rFont val="Calibri"/>
        <family val="2"/>
        <scheme val="minor"/>
      </rPr>
      <t>2+</t>
    </r>
  </si>
  <si>
    <r>
      <t>Mg</t>
    </r>
    <r>
      <rPr>
        <b/>
        <i/>
        <vertAlign val="superscript"/>
        <sz val="11"/>
        <rFont val="Calibri"/>
        <family val="2"/>
        <scheme val="minor"/>
      </rPr>
      <t>2+</t>
    </r>
  </si>
  <si>
    <r>
      <t>K</t>
    </r>
    <r>
      <rPr>
        <b/>
        <i/>
        <vertAlign val="superscript"/>
        <sz val="11"/>
        <rFont val="Calibri"/>
        <family val="2"/>
        <scheme val="minor"/>
      </rPr>
      <t>+</t>
    </r>
  </si>
  <si>
    <r>
      <t>B</t>
    </r>
    <r>
      <rPr>
        <b/>
        <i/>
        <vertAlign val="superscript"/>
        <sz val="11"/>
        <rFont val="Calibri"/>
        <family val="2"/>
        <scheme val="minor"/>
      </rPr>
      <t>+</t>
    </r>
  </si>
  <si>
    <r>
      <t>Si</t>
    </r>
    <r>
      <rPr>
        <b/>
        <i/>
        <vertAlign val="superscript"/>
        <sz val="11"/>
        <rFont val="Calibri"/>
        <family val="2"/>
        <scheme val="minor"/>
      </rPr>
      <t>4+</t>
    </r>
  </si>
  <si>
    <r>
      <t>Na</t>
    </r>
    <r>
      <rPr>
        <b/>
        <i/>
        <vertAlign val="superscript"/>
        <sz val="11"/>
        <rFont val="Calibri"/>
        <family val="2"/>
        <scheme val="minor"/>
      </rPr>
      <t>+</t>
    </r>
  </si>
  <si>
    <r>
      <t>Li</t>
    </r>
    <r>
      <rPr>
        <b/>
        <i/>
        <vertAlign val="superscript"/>
        <sz val="11"/>
        <rFont val="Calibri"/>
        <family val="2"/>
        <scheme val="minor"/>
      </rPr>
      <t>+</t>
    </r>
  </si>
  <si>
    <r>
      <t>Cl</t>
    </r>
    <r>
      <rPr>
        <b/>
        <i/>
        <vertAlign val="superscript"/>
        <sz val="11"/>
        <rFont val="Calibri"/>
        <family val="2"/>
        <scheme val="minor"/>
      </rPr>
      <t>-</t>
    </r>
  </si>
  <si>
    <r>
      <t>Br</t>
    </r>
    <r>
      <rPr>
        <b/>
        <i/>
        <vertAlign val="superscript"/>
        <sz val="11"/>
        <rFont val="Calibri"/>
        <family val="2"/>
        <scheme val="minor"/>
      </rPr>
      <t>-</t>
    </r>
  </si>
  <si>
    <r>
      <t>SO</t>
    </r>
    <r>
      <rPr>
        <b/>
        <i/>
        <vertAlign val="subscript"/>
        <sz val="11"/>
        <rFont val="Calibri"/>
        <family val="2"/>
        <scheme val="minor"/>
      </rPr>
      <t>4</t>
    </r>
    <r>
      <rPr>
        <b/>
        <i/>
        <vertAlign val="superscript"/>
        <sz val="11"/>
        <rFont val="Calibri"/>
        <family val="2"/>
        <scheme val="minor"/>
      </rPr>
      <t>2-</t>
    </r>
  </si>
  <si>
    <r>
      <t>Ca/SO</t>
    </r>
    <r>
      <rPr>
        <b/>
        <i/>
        <vertAlign val="subscript"/>
        <sz val="11"/>
        <rFont val="Calibri"/>
        <family val="2"/>
        <scheme val="minor"/>
      </rPr>
      <t>4</t>
    </r>
  </si>
  <si>
    <r>
      <t>Cl/SO</t>
    </r>
    <r>
      <rPr>
        <b/>
        <i/>
        <vertAlign val="subscript"/>
        <sz val="11"/>
        <rFont val="Calibri"/>
        <family val="2"/>
        <scheme val="minor"/>
      </rPr>
      <t>4</t>
    </r>
  </si>
  <si>
    <r>
      <rPr>
        <b/>
        <i/>
        <vertAlign val="superscript"/>
        <sz val="11"/>
        <rFont val="Calibri"/>
        <family val="2"/>
        <scheme val="minor"/>
      </rPr>
      <t>87/86</t>
    </r>
    <r>
      <rPr>
        <b/>
        <i/>
        <sz val="11"/>
        <rFont val="Calibri"/>
        <family val="2"/>
        <scheme val="minor"/>
      </rPr>
      <t>Sr</t>
    </r>
  </si>
  <si>
    <r>
      <t>δ</t>
    </r>
    <r>
      <rPr>
        <b/>
        <i/>
        <sz val="9.9"/>
        <rFont val="Calibri"/>
        <family val="2"/>
      </rPr>
      <t xml:space="preserve">D </t>
    </r>
  </si>
  <si>
    <r>
      <rPr>
        <b/>
        <i/>
        <sz val="11"/>
        <rFont val="Calibri"/>
        <family val="2"/>
      </rPr>
      <t>δ</t>
    </r>
    <r>
      <rPr>
        <b/>
        <i/>
        <vertAlign val="superscript"/>
        <sz val="11"/>
        <rFont val="Calibri"/>
        <family val="2"/>
        <scheme val="minor"/>
      </rPr>
      <t>18</t>
    </r>
    <r>
      <rPr>
        <b/>
        <i/>
        <sz val="11"/>
        <rFont val="Calibri"/>
        <family val="2"/>
        <scheme val="minor"/>
      </rPr>
      <t xml:space="preserve">O </t>
    </r>
  </si>
  <si>
    <t>(‰; SMOW)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</si>
</sst>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00"/>
    <numFmt numFmtId="165" formatCode="0.000"/>
    <numFmt numFmtId="166" formatCode="0.0000"/>
    <numFmt numFmtId="167" formatCode="0.0"/>
    <numFmt numFmtId="168" formatCode="0.000000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rgb="FFFF00FF"/>
      <name val="Calibri"/>
      <family val="2"/>
      <scheme val="minor"/>
    </font>
    <font>
      <b/>
      <sz val="11"/>
      <color rgb="FF6600FF"/>
      <name val="Calibri"/>
      <family val="2"/>
      <scheme val="minor"/>
    </font>
    <font>
      <b/>
      <sz val="11"/>
      <color rgb="FF33CC3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6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b/>
      <sz val="11"/>
      <color rgb="FF974706"/>
      <name val="Calibri"/>
      <family val="2"/>
    </font>
    <font>
      <b/>
      <sz val="11"/>
      <color rgb="FF4BACC6"/>
      <name val="Calibri"/>
      <family val="2"/>
    </font>
    <font>
      <b/>
      <sz val="11"/>
      <color rgb="FFFF00FF"/>
      <name val="Calibri"/>
      <family val="2"/>
    </font>
    <font>
      <b/>
      <sz val="11"/>
      <color rgb="FF6600FF"/>
      <name val="Calibri"/>
      <family val="2"/>
    </font>
    <font>
      <b/>
      <sz val="11"/>
      <color rgb="FF33CC33"/>
      <name val="Calibri"/>
      <family val="2"/>
    </font>
    <font>
      <b/>
      <sz val="11"/>
      <color rgb="FFC00000"/>
      <name val="Calibri"/>
      <family val="2"/>
    </font>
    <font>
      <b/>
      <sz val="11"/>
      <color rgb="FF538DD5"/>
      <name val="Calibri"/>
      <family val="2"/>
    </font>
    <font>
      <b/>
      <sz val="11"/>
      <color rgb="FF9BBB59"/>
      <name val="Calibri"/>
      <family val="2"/>
    </font>
    <font>
      <b/>
      <sz val="11"/>
      <color rgb="FFE26B0A"/>
      <name val="Calibri"/>
      <family val="2"/>
    </font>
    <font>
      <b/>
      <sz val="11"/>
      <color rgb="FFFF0000"/>
      <name val="Calibri"/>
      <family val="2"/>
    </font>
    <font>
      <b/>
      <sz val="11"/>
      <color theme="5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CC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rgb="FF000000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i/>
      <vertAlign val="superscript"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vertAlign val="subscript"/>
      <sz val="11"/>
      <name val="Calibri"/>
      <family val="2"/>
      <scheme val="minor"/>
    </font>
    <font>
      <b/>
      <i/>
      <vertAlign val="superscript"/>
      <sz val="11"/>
      <name val="Calibri"/>
      <family val="2"/>
      <scheme val="minor"/>
    </font>
    <font>
      <b/>
      <i/>
      <sz val="11"/>
      <name val="Calibri"/>
      <family val="2"/>
    </font>
    <font>
      <b/>
      <i/>
      <sz val="9.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05">
    <xf numFmtId="0" fontId="0" fillId="0" borderId="0" xfId="0"/>
    <xf numFmtId="0" fontId="0" fillId="2" borderId="0" xfId="0" applyFill="1"/>
    <xf numFmtId="0" fontId="2" fillId="2" borderId="1" xfId="0" applyFont="1" applyFill="1" applyBorder="1"/>
    <xf numFmtId="0" fontId="2" fillId="2" borderId="2" xfId="0" applyFont="1" applyFill="1" applyBorder="1"/>
    <xf numFmtId="0" fontId="0" fillId="2" borderId="3" xfId="0" applyFill="1" applyBorder="1"/>
    <xf numFmtId="0" fontId="3" fillId="2" borderId="3" xfId="0" applyFont="1" applyFill="1" applyBorder="1"/>
    <xf numFmtId="0" fontId="0" fillId="2" borderId="4" xfId="0" applyFill="1" applyBorder="1"/>
    <xf numFmtId="0" fontId="2" fillId="2" borderId="0" xfId="0" applyFont="1" applyFill="1"/>
    <xf numFmtId="0" fontId="2" fillId="2" borderId="5" xfId="0" applyFont="1" applyFill="1" applyBorder="1"/>
    <xf numFmtId="0" fontId="2" fillId="2" borderId="6" xfId="0" applyFont="1" applyFill="1" applyBorder="1"/>
    <xf numFmtId="0" fontId="0" fillId="2" borderId="0" xfId="0" applyFill="1" applyAlignment="1">
      <alignment horizontal="left"/>
    </xf>
    <xf numFmtId="0" fontId="0" fillId="2" borderId="7" xfId="0" applyFill="1" applyBorder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0" fillId="2" borderId="10" xfId="0" applyFill="1" applyBorder="1"/>
    <xf numFmtId="0" fontId="0" fillId="2" borderId="11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0" fillId="2" borderId="14" xfId="0" applyFill="1" applyBorder="1"/>
    <xf numFmtId="0" fontId="0" fillId="2" borderId="14" xfId="0" applyFill="1" applyBorder="1" applyAlignment="1">
      <alignment horizontal="center"/>
    </xf>
    <xf numFmtId="0" fontId="0" fillId="2" borderId="15" xfId="0" applyFill="1" applyBorder="1"/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165" fontId="0" fillId="2" borderId="10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6" xfId="0" applyBorder="1"/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166" fontId="0" fillId="2" borderId="18" xfId="0" applyNumberForma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0" fontId="0" fillId="2" borderId="19" xfId="0" applyFill="1" applyBorder="1"/>
    <xf numFmtId="0" fontId="0" fillId="0" borderId="0" xfId="0" applyBorder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167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2" fontId="0" fillId="0" borderId="0" xfId="0" applyNumberFormat="1" applyBorder="1"/>
    <xf numFmtId="0" fontId="8" fillId="0" borderId="0" xfId="0" applyFont="1" applyBorder="1"/>
    <xf numFmtId="1" fontId="0" fillId="0" borderId="0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7" fontId="0" fillId="0" borderId="0" xfId="0" applyNumberFormat="1" applyBorder="1" applyAlignment="1">
      <alignment horizontal="center"/>
    </xf>
    <xf numFmtId="0" fontId="9" fillId="0" borderId="0" xfId="0" applyFont="1" applyBorder="1"/>
    <xf numFmtId="0" fontId="10" fillId="0" borderId="0" xfId="0" applyFont="1" applyBorder="1"/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" fontId="0" fillId="0" borderId="0" xfId="0" applyNumberFormat="1" applyBorder="1"/>
    <xf numFmtId="0" fontId="18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19" fillId="0" borderId="0" xfId="0" applyFont="1" applyBorder="1"/>
    <xf numFmtId="0" fontId="5" fillId="0" borderId="0" xfId="0" applyFont="1" applyBorder="1" applyAlignment="1">
      <alignment horizontal="center"/>
    </xf>
    <xf numFmtId="167" fontId="5" fillId="0" borderId="0" xfId="0" applyNumberFormat="1" applyFont="1" applyBorder="1" applyAlignment="1">
      <alignment horizontal="center"/>
    </xf>
    <xf numFmtId="0" fontId="20" fillId="0" borderId="0" xfId="0" applyFont="1" applyBorder="1"/>
    <xf numFmtId="0" fontId="21" fillId="0" borderId="0" xfId="0" applyFont="1" applyBorder="1"/>
    <xf numFmtId="0" fontId="22" fillId="0" borderId="0" xfId="0" applyFont="1" applyBorder="1"/>
    <xf numFmtId="0" fontId="23" fillId="0" borderId="0" xfId="0" applyFont="1" applyBorder="1"/>
    <xf numFmtId="0" fontId="24" fillId="0" borderId="0" xfId="0" applyFont="1" applyBorder="1"/>
    <xf numFmtId="0" fontId="25" fillId="0" borderId="0" xfId="0" applyFont="1" applyBorder="1"/>
    <xf numFmtId="0" fontId="26" fillId="0" borderId="0" xfId="0" applyFont="1" applyBorder="1"/>
    <xf numFmtId="0" fontId="27" fillId="0" borderId="0" xfId="0" applyFont="1" applyBorder="1"/>
    <xf numFmtId="0" fontId="28" fillId="0" borderId="0" xfId="0" applyFont="1" applyBorder="1" applyAlignment="1">
      <alignment horizontal="center"/>
    </xf>
    <xf numFmtId="1" fontId="0" fillId="0" borderId="0" xfId="1" applyNumberFormat="1" applyFont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4" fontId="0" fillId="0" borderId="0" xfId="0" applyNumberFormat="1"/>
    <xf numFmtId="0" fontId="7" fillId="0" borderId="0" xfId="0" applyFont="1" applyBorder="1" applyAlignment="1">
      <alignment horizontal="center" wrapText="1"/>
    </xf>
    <xf numFmtId="1" fontId="7" fillId="0" borderId="0" xfId="0" applyNumberFormat="1" applyFont="1" applyBorder="1" applyAlignment="1">
      <alignment horizontal="center" wrapText="1"/>
    </xf>
    <xf numFmtId="49" fontId="7" fillId="0" borderId="0" xfId="2" applyNumberFormat="1" applyFont="1" applyBorder="1" applyAlignment="1">
      <alignment horizontal="center" wrapText="1"/>
    </xf>
    <xf numFmtId="1" fontId="7" fillId="0" borderId="0" xfId="2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1" fontId="3" fillId="0" borderId="0" xfId="0" applyNumberFormat="1" applyFont="1" applyBorder="1"/>
    <xf numFmtId="2" fontId="3" fillId="0" borderId="0" xfId="0" applyNumberFormat="1" applyFont="1" applyBorder="1"/>
    <xf numFmtId="167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6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3" fillId="0" borderId="0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" fontId="3" fillId="0" borderId="0" xfId="2" applyNumberFormat="1" applyFont="1" applyBorder="1" applyAlignment="1">
      <alignment horizontal="center" vertical="center"/>
    </xf>
    <xf numFmtId="2" fontId="3" fillId="0" borderId="0" xfId="2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/>
    <xf numFmtId="167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Border="1" applyAlignment="1">
      <alignment horizontal="center" wrapText="1"/>
    </xf>
    <xf numFmtId="167" fontId="18" fillId="0" borderId="0" xfId="0" applyNumberFormat="1" applyFont="1" applyBorder="1" applyAlignment="1">
      <alignment horizontal="center" wrapText="1"/>
    </xf>
    <xf numFmtId="165" fontId="0" fillId="0" borderId="0" xfId="0" applyNumberFormat="1" applyBorder="1" applyAlignment="1">
      <alignment horizontal="center"/>
    </xf>
    <xf numFmtId="168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7" fillId="0" borderId="0" xfId="0" applyFont="1" applyBorder="1" applyAlignment="1">
      <alignment vertical="center"/>
    </xf>
    <xf numFmtId="0" fontId="38" fillId="0" borderId="0" xfId="0" applyFont="1" applyBorder="1"/>
    <xf numFmtId="0" fontId="39" fillId="0" borderId="0" xfId="0" applyFont="1" applyBorder="1"/>
    <xf numFmtId="2" fontId="7" fillId="0" borderId="0" xfId="2" applyNumberFormat="1" applyFont="1" applyBorder="1" applyAlignment="1">
      <alignment horizontal="center" wrapText="1"/>
    </xf>
    <xf numFmtId="167" fontId="7" fillId="0" borderId="0" xfId="0" applyNumberFormat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167" fontId="18" fillId="0" borderId="0" xfId="0" applyNumberFormat="1" applyFont="1" applyBorder="1" applyAlignment="1">
      <alignment horizontal="center" vertical="center" wrapText="1"/>
    </xf>
    <xf numFmtId="2" fontId="34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2" borderId="10" xfId="0" applyFont="1" applyFill="1" applyBorder="1" applyAlignment="1">
      <alignment horizontal="center" wrapText="1"/>
    </xf>
    <xf numFmtId="1" fontId="7" fillId="2" borderId="10" xfId="2" applyNumberFormat="1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1" fontId="7" fillId="2" borderId="10" xfId="0" applyNumberFormat="1" applyFont="1" applyFill="1" applyBorder="1" applyAlignment="1">
      <alignment horizontal="center" wrapText="1"/>
    </xf>
    <xf numFmtId="2" fontId="34" fillId="2" borderId="18" xfId="0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/>
    </xf>
    <xf numFmtId="1" fontId="0" fillId="2" borderId="10" xfId="0" applyNumberFormat="1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2" fontId="3" fillId="2" borderId="10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1" fontId="0" fillId="2" borderId="10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" fontId="3" fillId="2" borderId="10" xfId="2" applyNumberFormat="1" applyFont="1" applyFill="1" applyBorder="1" applyAlignment="1">
      <alignment horizontal="center" vertical="center"/>
    </xf>
    <xf numFmtId="1" fontId="0" fillId="2" borderId="0" xfId="1" applyNumberFormat="1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center"/>
    </xf>
    <xf numFmtId="1" fontId="36" fillId="2" borderId="10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4" fontId="0" fillId="2" borderId="7" xfId="0" applyNumberFormat="1" applyFill="1" applyBorder="1"/>
    <xf numFmtId="165" fontId="0" fillId="2" borderId="7" xfId="0" applyNumberFormat="1" applyFill="1" applyBorder="1" applyAlignment="1">
      <alignment horizontal="center"/>
    </xf>
    <xf numFmtId="167" fontId="0" fillId="2" borderId="7" xfId="0" applyNumberFormat="1" applyFill="1" applyBorder="1" applyAlignment="1">
      <alignment horizontal="center"/>
    </xf>
    <xf numFmtId="2" fontId="0" fillId="2" borderId="11" xfId="0" applyNumberFormat="1" applyFill="1" applyBorder="1" applyAlignment="1">
      <alignment horizontal="center"/>
    </xf>
    <xf numFmtId="2" fontId="0" fillId="2" borderId="7" xfId="0" applyNumberFormat="1" applyFill="1" applyBorder="1"/>
    <xf numFmtId="2" fontId="0" fillId="2" borderId="19" xfId="0" applyNumberFormat="1" applyFill="1" applyBorder="1"/>
    <xf numFmtId="0" fontId="2" fillId="2" borderId="0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49" fontId="7" fillId="2" borderId="5" xfId="2" applyNumberFormat="1" applyFont="1" applyFill="1" applyBorder="1" applyAlignment="1">
      <alignment horizontal="center" vertical="center" wrapText="1"/>
    </xf>
    <xf numFmtId="1" fontId="7" fillId="2" borderId="5" xfId="2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7" fillId="2" borderId="8" xfId="2" applyNumberFormat="1" applyFont="1" applyFill="1" applyBorder="1" applyAlignment="1">
      <alignment horizontal="center" wrapText="1"/>
    </xf>
    <xf numFmtId="2" fontId="0" fillId="2" borderId="10" xfId="0" applyNumberFormat="1" applyFill="1" applyBorder="1" applyAlignment="1">
      <alignment horizontal="center"/>
    </xf>
    <xf numFmtId="2" fontId="3" fillId="2" borderId="10" xfId="0" applyNumberFormat="1" applyFont="1" applyFill="1" applyBorder="1"/>
    <xf numFmtId="2" fontId="0" fillId="2" borderId="10" xfId="0" applyNumberFormat="1" applyFill="1" applyBorder="1" applyAlignment="1">
      <alignment horizontal="center" vertical="center"/>
    </xf>
    <xf numFmtId="2" fontId="3" fillId="2" borderId="10" xfId="2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49" fontId="7" fillId="2" borderId="6" xfId="2" applyNumberFormat="1" applyFont="1" applyFill="1" applyBorder="1" applyAlignment="1">
      <alignment horizontal="center" vertical="center" wrapText="1"/>
    </xf>
    <xf numFmtId="1" fontId="7" fillId="2" borderId="6" xfId="2" applyNumberFormat="1" applyFont="1" applyFill="1" applyBorder="1" applyAlignment="1">
      <alignment horizontal="center" vertical="center" wrapText="1"/>
    </xf>
    <xf numFmtId="2" fontId="7" fillId="2" borderId="9" xfId="2" applyNumberFormat="1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7" fontId="7" fillId="2" borderId="6" xfId="0" applyNumberFormat="1" applyFont="1" applyFill="1" applyBorder="1" applyAlignment="1">
      <alignment horizontal="center" vertical="center" wrapText="1"/>
    </xf>
    <xf numFmtId="1" fontId="7" fillId="2" borderId="9" xfId="0" applyNumberFormat="1" applyFont="1" applyFill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wrapText="1"/>
    </xf>
    <xf numFmtId="1" fontId="7" fillId="2" borderId="0" xfId="0" applyNumberFormat="1" applyFont="1" applyFill="1" applyBorder="1" applyAlignment="1">
      <alignment horizontal="center" wrapText="1"/>
    </xf>
    <xf numFmtId="49" fontId="7" fillId="2" borderId="0" xfId="2" applyNumberFormat="1" applyFont="1" applyFill="1" applyBorder="1" applyAlignment="1">
      <alignment horizontal="center" wrapText="1"/>
    </xf>
    <xf numFmtId="1" fontId="7" fillId="2" borderId="0" xfId="2" applyNumberFormat="1" applyFont="1" applyFill="1" applyBorder="1" applyAlignment="1">
      <alignment horizontal="center" wrapText="1"/>
    </xf>
    <xf numFmtId="167" fontId="7" fillId="2" borderId="0" xfId="2" applyNumberFormat="1" applyFont="1" applyFill="1" applyBorder="1" applyAlignment="1">
      <alignment horizontal="center" wrapText="1"/>
    </xf>
    <xf numFmtId="167" fontId="7" fillId="2" borderId="0" xfId="0" applyNumberFormat="1" applyFont="1" applyFill="1" applyBorder="1" applyAlignment="1">
      <alignment horizontal="center" wrapText="1"/>
    </xf>
    <xf numFmtId="2" fontId="7" fillId="2" borderId="0" xfId="0" applyNumberFormat="1" applyFont="1" applyFill="1" applyBorder="1" applyAlignment="1">
      <alignment horizontal="center" wrapText="1"/>
    </xf>
    <xf numFmtId="167" fontId="18" fillId="2" borderId="0" xfId="0" applyNumberFormat="1" applyFont="1" applyFill="1" applyBorder="1" applyAlignment="1">
      <alignment horizontal="center" wrapText="1"/>
    </xf>
    <xf numFmtId="1" fontId="3" fillId="2" borderId="0" xfId="0" applyNumberFormat="1" applyFont="1" applyFill="1" applyBorder="1"/>
    <xf numFmtId="1" fontId="0" fillId="2" borderId="0" xfId="0" applyNumberFormat="1" applyFill="1" applyBorder="1" applyAlignment="1">
      <alignment horizontal="center"/>
    </xf>
    <xf numFmtId="167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2" fontId="0" fillId="2" borderId="0" xfId="0" applyNumberFormat="1" applyFill="1" applyBorder="1"/>
    <xf numFmtId="1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/>
    <xf numFmtId="167" fontId="3" fillId="2" borderId="0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3" fontId="0" fillId="2" borderId="0" xfId="0" applyNumberFormat="1" applyFill="1" applyBorder="1" applyAlignment="1">
      <alignment horizontal="center" vertical="center"/>
    </xf>
    <xf numFmtId="4" fontId="0" fillId="2" borderId="0" xfId="0" applyNumberForma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7" fontId="0" fillId="2" borderId="0" xfId="0" applyNumberFormat="1" applyFill="1" applyBorder="1" applyAlignment="1">
      <alignment horizontal="center" vertical="center"/>
    </xf>
    <xf numFmtId="2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3" fontId="3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1" fontId="3" fillId="2" borderId="0" xfId="2" applyNumberFormat="1" applyFont="1" applyFill="1" applyBorder="1" applyAlignment="1">
      <alignment horizontal="center" vertical="center"/>
    </xf>
    <xf numFmtId="167" fontId="3" fillId="2" borderId="0" xfId="2" applyNumberFormat="1" applyFont="1" applyFill="1" applyBorder="1" applyAlignment="1">
      <alignment horizontal="center" vertical="center"/>
    </xf>
    <xf numFmtId="1" fontId="35" fillId="2" borderId="0" xfId="0" applyNumberFormat="1" applyFont="1" applyFill="1" applyBorder="1" applyAlignment="1">
      <alignment horizontal="center"/>
    </xf>
    <xf numFmtId="165" fontId="36" fillId="2" borderId="0" xfId="0" applyNumberFormat="1" applyFont="1" applyFill="1" applyBorder="1" applyAlignment="1">
      <alignment horizontal="center"/>
    </xf>
    <xf numFmtId="1" fontId="36" fillId="2" borderId="0" xfId="0" applyNumberFormat="1" applyFont="1" applyFill="1" applyBorder="1" applyAlignment="1">
      <alignment horizontal="center"/>
    </xf>
    <xf numFmtId="167" fontId="36" fillId="2" borderId="0" xfId="0" applyNumberFormat="1" applyFont="1" applyFill="1" applyBorder="1" applyAlignment="1">
      <alignment horizontal="center"/>
    </xf>
    <xf numFmtId="165" fontId="14" fillId="2" borderId="0" xfId="0" applyNumberFormat="1" applyFont="1" applyFill="1" applyBorder="1" applyAlignment="1">
      <alignment horizontal="center"/>
    </xf>
    <xf numFmtId="1" fontId="37" fillId="2" borderId="0" xfId="0" applyNumberFormat="1" applyFont="1" applyFill="1" applyBorder="1" applyAlignment="1">
      <alignment horizontal="center"/>
    </xf>
    <xf numFmtId="1" fontId="14" fillId="2" borderId="0" xfId="0" applyNumberFormat="1" applyFont="1" applyFill="1" applyBorder="1" applyAlignment="1">
      <alignment horizontal="center"/>
    </xf>
    <xf numFmtId="2" fontId="14" fillId="2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49" fontId="7" fillId="0" borderId="0" xfId="2" applyNumberFormat="1" applyFont="1" applyFill="1" applyBorder="1" applyAlignment="1">
      <alignment horizontal="center" vertical="center" wrapText="1"/>
    </xf>
    <xf numFmtId="1" fontId="7" fillId="0" borderId="0" xfId="2" applyNumberFormat="1" applyFont="1" applyFill="1" applyBorder="1" applyAlignment="1">
      <alignment horizontal="center" vertical="center" wrapText="1"/>
    </xf>
    <xf numFmtId="2" fontId="7" fillId="0" borderId="0" xfId="2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7" fontId="7" fillId="0" borderId="0" xfId="2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 wrapText="1"/>
    </xf>
    <xf numFmtId="1" fontId="7" fillId="0" borderId="0" xfId="0" applyNumberFormat="1" applyFont="1" applyFill="1" applyBorder="1" applyAlignment="1">
      <alignment horizontal="center" wrapText="1"/>
    </xf>
    <xf numFmtId="49" fontId="7" fillId="0" borderId="0" xfId="2" applyNumberFormat="1" applyFont="1" applyFill="1" applyBorder="1" applyAlignment="1">
      <alignment horizontal="center" wrapText="1"/>
    </xf>
    <xf numFmtId="1" fontId="7" fillId="0" borderId="0" xfId="2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167" fontId="7" fillId="0" borderId="0" xfId="2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7" fillId="0" borderId="0" xfId="0" applyFont="1" applyFill="1" applyBorder="1"/>
    <xf numFmtId="0" fontId="8" fillId="0" borderId="0" xfId="0" applyFont="1" applyFill="1" applyBorder="1"/>
    <xf numFmtId="1" fontId="3" fillId="0" borderId="0" xfId="0" applyNumberFormat="1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3" fillId="0" borderId="0" xfId="0" applyFont="1" applyFill="1" applyBorder="1"/>
    <xf numFmtId="1" fontId="3" fillId="0" borderId="0" xfId="0" applyNumberFormat="1" applyFont="1" applyFill="1" applyBorder="1"/>
    <xf numFmtId="2" fontId="3" fillId="0" borderId="0" xfId="0" applyNumberFormat="1" applyFont="1" applyFill="1" applyBorder="1"/>
    <xf numFmtId="167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3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7" fontId="0" fillId="0" borderId="0" xfId="0" applyNumberFormat="1" applyFill="1" applyBorder="1" applyAlignment="1">
      <alignment horizontal="center" vertical="center"/>
    </xf>
    <xf numFmtId="0" fontId="9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1" fontId="3" fillId="0" borderId="0" xfId="2" applyNumberFormat="1" applyFont="1" applyFill="1" applyBorder="1" applyAlignment="1">
      <alignment horizontal="center" vertical="center"/>
    </xf>
    <xf numFmtId="2" fontId="3" fillId="0" borderId="0" xfId="2" applyNumberFormat="1" applyFont="1" applyFill="1" applyBorder="1" applyAlignment="1">
      <alignment horizontal="center" vertical="center"/>
    </xf>
    <xf numFmtId="167" fontId="3" fillId="0" borderId="0" xfId="2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0" fontId="38" fillId="0" borderId="0" xfId="0" applyFont="1" applyFill="1" applyBorder="1"/>
    <xf numFmtId="0" fontId="39" fillId="0" borderId="0" xfId="0" applyFont="1" applyFill="1" applyBorder="1"/>
    <xf numFmtId="0" fontId="0" fillId="0" borderId="0" xfId="0" applyFill="1" applyBorder="1"/>
    <xf numFmtId="14" fontId="0" fillId="0" borderId="0" xfId="0" applyNumberFormat="1" applyFill="1" applyBorder="1"/>
    <xf numFmtId="2" fontId="7" fillId="0" borderId="0" xfId="0" applyNumberFormat="1" applyFont="1" applyFill="1" applyBorder="1" applyAlignment="1">
      <alignment horizontal="center" vertical="center" wrapText="1"/>
    </xf>
    <xf numFmtId="167" fontId="18" fillId="0" borderId="0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wrapText="1"/>
    </xf>
    <xf numFmtId="167" fontId="18" fillId="0" borderId="0" xfId="0" applyNumberFormat="1" applyFont="1" applyFill="1" applyBorder="1" applyAlignment="1">
      <alignment horizontal="center" wrapText="1"/>
    </xf>
    <xf numFmtId="2" fontId="34" fillId="0" borderId="0" xfId="0" applyNumberFormat="1" applyFont="1" applyFill="1" applyBorder="1" applyAlignment="1">
      <alignment horizontal="center" wrapText="1"/>
    </xf>
    <xf numFmtId="164" fontId="0" fillId="0" borderId="0" xfId="0" applyNumberFormat="1" applyFill="1" applyBorder="1" applyAlignment="1">
      <alignment horizontal="center"/>
    </xf>
    <xf numFmtId="168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/>
    <xf numFmtId="164" fontId="3" fillId="0" borderId="0" xfId="0" applyNumberFormat="1" applyFont="1" applyFill="1" applyBorder="1" applyAlignment="1">
      <alignment horizontal="center"/>
    </xf>
    <xf numFmtId="2" fontId="7" fillId="0" borderId="0" xfId="2" applyNumberFormat="1" applyFont="1" applyFill="1" applyBorder="1" applyAlignment="1">
      <alignment horizontal="center" wrapText="1"/>
    </xf>
    <xf numFmtId="167" fontId="7" fillId="0" borderId="0" xfId="0" applyNumberFormat="1" applyFont="1" applyFill="1" applyBorder="1" applyAlignment="1">
      <alignment horizontal="center" vertical="center" wrapText="1"/>
    </xf>
    <xf numFmtId="167" fontId="7" fillId="0" borderId="0" xfId="0" applyNumberFormat="1" applyFont="1" applyFill="1" applyBorder="1" applyAlignment="1">
      <alignment horizontal="center" wrapText="1"/>
    </xf>
    <xf numFmtId="165" fontId="0" fillId="0" borderId="0" xfId="0" applyNumberFormat="1" applyFill="1" applyBorder="1" applyAlignment="1">
      <alignment horizontal="center"/>
    </xf>
    <xf numFmtId="0" fontId="7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/>
    </xf>
    <xf numFmtId="167" fontId="2" fillId="2" borderId="21" xfId="0" applyNumberFormat="1" applyFont="1" applyFill="1" applyBorder="1" applyAlignment="1">
      <alignment horizontal="center"/>
    </xf>
    <xf numFmtId="167" fontId="2" fillId="2" borderId="9" xfId="0" applyNumberFormat="1" applyFont="1" applyFill="1" applyBorder="1" applyAlignment="1">
      <alignment horizontal="center"/>
    </xf>
    <xf numFmtId="1" fontId="2" fillId="2" borderId="18" xfId="0" applyNumberFormat="1" applyFont="1" applyFill="1" applyBorder="1" applyAlignment="1">
      <alignment horizontal="center"/>
    </xf>
    <xf numFmtId="167" fontId="0" fillId="2" borderId="22" xfId="0" applyNumberFormat="1" applyFill="1" applyBorder="1" applyAlignment="1">
      <alignment horizontal="center"/>
    </xf>
    <xf numFmtId="167" fontId="0" fillId="2" borderId="18" xfId="0" applyNumberFormat="1" applyFill="1" applyBorder="1" applyAlignment="1">
      <alignment horizontal="center"/>
    </xf>
    <xf numFmtId="0" fontId="10" fillId="2" borderId="3" xfId="0" applyFont="1" applyFill="1" applyBorder="1"/>
    <xf numFmtId="0" fontId="11" fillId="2" borderId="3" xfId="0" applyFont="1" applyFill="1" applyBorder="1"/>
    <xf numFmtId="0" fontId="12" fillId="2" borderId="3" xfId="0" applyFont="1" applyFill="1" applyBorder="1"/>
    <xf numFmtId="0" fontId="13" fillId="2" borderId="3" xfId="0" applyFont="1" applyFill="1" applyBorder="1"/>
    <xf numFmtId="0" fontId="2" fillId="2" borderId="0" xfId="0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167" fontId="2" fillId="2" borderId="0" xfId="0" applyNumberFormat="1" applyFon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" fontId="0" fillId="2" borderId="0" xfId="0" applyNumberFormat="1" applyFill="1" applyBorder="1"/>
    <xf numFmtId="0" fontId="2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10" fillId="0" borderId="0" xfId="0" applyFont="1" applyFill="1" applyBorder="1"/>
    <xf numFmtId="0" fontId="31" fillId="0" borderId="0" xfId="0" applyFont="1" applyFill="1" applyBorder="1"/>
    <xf numFmtId="0" fontId="30" fillId="0" borderId="0" xfId="0" applyFont="1" applyFill="1" applyBorder="1"/>
    <xf numFmtId="0" fontId="29" fillId="0" borderId="0" xfId="0" applyFont="1" applyFill="1" applyBorder="1"/>
    <xf numFmtId="0" fontId="17" fillId="0" borderId="0" xfId="0" applyFont="1" applyFill="1" applyBorder="1" applyAlignment="1">
      <alignment horizontal="center"/>
    </xf>
    <xf numFmtId="1" fontId="0" fillId="0" borderId="0" xfId="0" applyNumberFormat="1" applyFill="1" applyBorder="1"/>
    <xf numFmtId="0" fontId="2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167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/>
    <xf numFmtId="0" fontId="5" fillId="0" borderId="0" xfId="0" applyFont="1" applyFill="1" applyBorder="1"/>
    <xf numFmtId="1" fontId="5" fillId="0" borderId="0" xfId="0" applyNumberFormat="1" applyFont="1" applyFill="1" applyBorder="1"/>
    <xf numFmtId="1" fontId="2" fillId="2" borderId="9" xfId="0" applyNumberFormat="1" applyFont="1" applyFill="1" applyBorder="1" applyAlignment="1">
      <alignment horizontal="center"/>
    </xf>
    <xf numFmtId="0" fontId="38" fillId="2" borderId="3" xfId="0" applyFont="1" applyFill="1" applyBorder="1"/>
    <xf numFmtId="164" fontId="0" fillId="2" borderId="11" xfId="0" applyNumberFormat="1" applyFill="1" applyBorder="1" applyAlignment="1">
      <alignment horizontal="center"/>
    </xf>
    <xf numFmtId="167" fontId="0" fillId="2" borderId="23" xfId="0" applyNumberFormat="1" applyFill="1" applyBorder="1" applyAlignment="1">
      <alignment horizontal="center"/>
    </xf>
    <xf numFmtId="1" fontId="0" fillId="2" borderId="11" xfId="0" applyNumberFormat="1" applyFill="1" applyBorder="1" applyAlignment="1">
      <alignment horizontal="center"/>
    </xf>
    <xf numFmtId="167" fontId="0" fillId="2" borderId="19" xfId="0" applyNumberForma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42" fillId="2" borderId="3" xfId="0" applyFont="1" applyFill="1" applyBorder="1"/>
    <xf numFmtId="0" fontId="17" fillId="2" borderId="4" xfId="0" applyFont="1" applyFill="1" applyBorder="1"/>
    <xf numFmtId="1" fontId="2" fillId="2" borderId="10" xfId="0" applyNumberFormat="1" applyFont="1" applyFill="1" applyBorder="1" applyAlignment="1">
      <alignment horizontal="center"/>
    </xf>
    <xf numFmtId="1" fontId="41" fillId="2" borderId="8" xfId="0" applyNumberFormat="1" applyFont="1" applyFill="1" applyBorder="1" applyAlignment="1">
      <alignment horizontal="center"/>
    </xf>
    <xf numFmtId="0" fontId="41" fillId="2" borderId="5" xfId="0" applyFont="1" applyFill="1" applyBorder="1" applyAlignment="1">
      <alignment horizontal="center"/>
    </xf>
    <xf numFmtId="1" fontId="41" fillId="2" borderId="16" xfId="0" applyNumberFormat="1" applyFont="1" applyFill="1" applyBorder="1" applyAlignment="1">
      <alignment horizontal="center"/>
    </xf>
    <xf numFmtId="1" fontId="41" fillId="2" borderId="17" xfId="0" applyNumberFormat="1" applyFont="1" applyFill="1" applyBorder="1" applyAlignment="1">
      <alignment horizontal="center"/>
    </xf>
    <xf numFmtId="1" fontId="2" fillId="2" borderId="22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wrapText="1"/>
    </xf>
    <xf numFmtId="0" fontId="17" fillId="2" borderId="3" xfId="0" applyFont="1" applyFill="1" applyBorder="1"/>
    <xf numFmtId="168" fontId="0" fillId="2" borderId="0" xfId="0" applyNumberForma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65" fontId="40" fillId="2" borderId="0" xfId="0" applyNumberFormat="1" applyFont="1" applyFill="1" applyBorder="1" applyAlignment="1">
      <alignment horizontal="center"/>
    </xf>
    <xf numFmtId="1" fontId="40" fillId="2" borderId="0" xfId="0" applyNumberFormat="1" applyFont="1" applyFill="1" applyBorder="1" applyAlignment="1">
      <alignment horizontal="center"/>
    </xf>
    <xf numFmtId="167" fontId="40" fillId="2" borderId="0" xfId="0" applyNumberFormat="1" applyFont="1" applyFill="1" applyBorder="1" applyAlignment="1">
      <alignment horizontal="center"/>
    </xf>
    <xf numFmtId="1" fontId="40" fillId="2" borderId="10" xfId="0" applyNumberFormat="1" applyFont="1" applyFill="1" applyBorder="1" applyAlignment="1">
      <alignment horizontal="center"/>
    </xf>
    <xf numFmtId="2" fontId="40" fillId="2" borderId="0" xfId="0" applyNumberFormat="1" applyFont="1" applyFill="1" applyBorder="1" applyAlignment="1">
      <alignment horizontal="center"/>
    </xf>
    <xf numFmtId="165" fontId="44" fillId="2" borderId="0" xfId="0" applyNumberFormat="1" applyFont="1" applyFill="1" applyBorder="1" applyAlignment="1">
      <alignment horizontal="center"/>
    </xf>
    <xf numFmtId="1" fontId="44" fillId="2" borderId="0" xfId="0" applyNumberFormat="1" applyFont="1" applyFill="1" applyBorder="1" applyAlignment="1">
      <alignment horizontal="center"/>
    </xf>
    <xf numFmtId="167" fontId="44" fillId="2" borderId="0" xfId="0" applyNumberFormat="1" applyFont="1" applyFill="1" applyBorder="1" applyAlignment="1">
      <alignment horizontal="center"/>
    </xf>
    <xf numFmtId="1" fontId="44" fillId="2" borderId="10" xfId="0" applyNumberFormat="1" applyFont="1" applyFill="1" applyBorder="1" applyAlignment="1">
      <alignment horizontal="center"/>
    </xf>
    <xf numFmtId="2" fontId="44" fillId="2" borderId="0" xfId="0" applyNumberFormat="1" applyFont="1" applyFill="1" applyBorder="1" applyAlignment="1">
      <alignment horizontal="center"/>
    </xf>
    <xf numFmtId="165" fontId="42" fillId="2" borderId="0" xfId="0" applyNumberFormat="1" applyFont="1" applyFill="1" applyBorder="1" applyAlignment="1">
      <alignment horizontal="center"/>
    </xf>
    <xf numFmtId="2" fontId="42" fillId="2" borderId="0" xfId="0" applyNumberFormat="1" applyFont="1" applyFill="1" applyBorder="1" applyAlignment="1">
      <alignment horizontal="center"/>
    </xf>
    <xf numFmtId="1" fontId="42" fillId="2" borderId="0" xfId="0" applyNumberFormat="1" applyFont="1" applyFill="1" applyBorder="1" applyAlignment="1">
      <alignment horizontal="center"/>
    </xf>
    <xf numFmtId="1" fontId="42" fillId="2" borderId="10" xfId="0" applyNumberFormat="1" applyFont="1" applyFill="1" applyBorder="1" applyAlignment="1">
      <alignment horizontal="center"/>
    </xf>
    <xf numFmtId="0" fontId="44" fillId="2" borderId="0" xfId="0" applyFont="1" applyFill="1" applyBorder="1"/>
    <xf numFmtId="165" fontId="13" fillId="2" borderId="0" xfId="0" applyNumberFormat="1" applyFont="1" applyFill="1" applyBorder="1" applyAlignment="1">
      <alignment horizontal="center"/>
    </xf>
    <xf numFmtId="1" fontId="13" fillId="2" borderId="0" xfId="0" applyNumberFormat="1" applyFont="1" applyFill="1" applyBorder="1" applyAlignment="1">
      <alignment horizontal="center"/>
    </xf>
    <xf numFmtId="1" fontId="13" fillId="2" borderId="10" xfId="0" applyNumberFormat="1" applyFont="1" applyFill="1" applyBorder="1" applyAlignment="1">
      <alignment horizontal="center"/>
    </xf>
    <xf numFmtId="2" fontId="13" fillId="2" borderId="0" xfId="0" applyNumberFormat="1" applyFont="1" applyFill="1" applyBorder="1" applyAlignment="1">
      <alignment horizontal="center"/>
    </xf>
    <xf numFmtId="165" fontId="45" fillId="2" borderId="0" xfId="0" applyNumberFormat="1" applyFont="1" applyFill="1" applyBorder="1" applyAlignment="1">
      <alignment horizontal="center"/>
    </xf>
    <xf numFmtId="1" fontId="45" fillId="2" borderId="0" xfId="0" applyNumberFormat="1" applyFont="1" applyFill="1" applyBorder="1" applyAlignment="1">
      <alignment horizontal="center"/>
    </xf>
    <xf numFmtId="167" fontId="45" fillId="2" borderId="0" xfId="0" applyNumberFormat="1" applyFont="1" applyFill="1" applyBorder="1" applyAlignment="1">
      <alignment horizontal="center"/>
    </xf>
    <xf numFmtId="1" fontId="45" fillId="2" borderId="10" xfId="0" applyNumberFormat="1" applyFont="1" applyFill="1" applyBorder="1" applyAlignment="1">
      <alignment horizontal="center"/>
    </xf>
    <xf numFmtId="165" fontId="10" fillId="2" borderId="0" xfId="0" applyNumberFormat="1" applyFont="1" applyFill="1" applyBorder="1" applyAlignment="1">
      <alignment horizontal="center"/>
    </xf>
    <xf numFmtId="167" fontId="10" fillId="2" borderId="0" xfId="0" applyNumberFormat="1" applyFont="1" applyFill="1" applyBorder="1" applyAlignment="1">
      <alignment horizontal="center"/>
    </xf>
    <xf numFmtId="1" fontId="10" fillId="2" borderId="0" xfId="0" applyNumberFormat="1" applyFont="1" applyFill="1" applyBorder="1" applyAlignment="1">
      <alignment horizontal="center"/>
    </xf>
    <xf numFmtId="1" fontId="10" fillId="2" borderId="10" xfId="0" applyNumberFormat="1" applyFont="1" applyFill="1" applyBorder="1" applyAlignment="1">
      <alignment horizontal="center"/>
    </xf>
    <xf numFmtId="2" fontId="10" fillId="2" borderId="0" xfId="0" applyNumberFormat="1" applyFont="1" applyFill="1" applyBorder="1" applyAlignment="1">
      <alignment horizontal="center"/>
    </xf>
    <xf numFmtId="1" fontId="7" fillId="2" borderId="0" xfId="0" applyNumberFormat="1" applyFont="1" applyFill="1" applyBorder="1"/>
    <xf numFmtId="1" fontId="7" fillId="2" borderId="0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167" fontId="2" fillId="2" borderId="0" xfId="0" applyNumberFormat="1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center"/>
    </xf>
    <xf numFmtId="167" fontId="42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0" fillId="0" borderId="10" xfId="0" applyFill="1" applyBorder="1"/>
    <xf numFmtId="0" fontId="0" fillId="0" borderId="3" xfId="0" applyFill="1" applyBorder="1"/>
    <xf numFmtId="0" fontId="0" fillId="0" borderId="18" xfId="0" applyFill="1" applyBorder="1"/>
    <xf numFmtId="0" fontId="46" fillId="0" borderId="0" xfId="0" applyFont="1" applyAlignment="1">
      <alignment vertical="center"/>
    </xf>
    <xf numFmtId="0" fontId="48" fillId="0" borderId="0" xfId="0" applyFont="1"/>
    <xf numFmtId="0" fontId="49" fillId="0" borderId="0" xfId="0" applyFont="1"/>
    <xf numFmtId="0" fontId="2" fillId="0" borderId="0" xfId="0" applyFont="1" applyBorder="1" applyAlignment="1">
      <alignment horizontal="center"/>
    </xf>
    <xf numFmtId="0" fontId="41" fillId="2" borderId="20" xfId="0" applyFont="1" applyFill="1" applyBorder="1" applyAlignment="1">
      <alignment horizontal="center"/>
    </xf>
    <xf numFmtId="0" fontId="41" fillId="2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167" fontId="18" fillId="2" borderId="6" xfId="0" applyNumberFormat="1" applyFont="1" applyFill="1" applyBorder="1" applyAlignment="1">
      <alignment horizontal="center" vertical="center" wrapText="1"/>
    </xf>
    <xf numFmtId="167" fontId="18" fillId="2" borderId="17" xfId="0" applyNumberFormat="1" applyFont="1" applyFill="1" applyBorder="1" applyAlignment="1">
      <alignment horizontal="center" vertical="center" wrapText="1"/>
    </xf>
    <xf numFmtId="1" fontId="7" fillId="2" borderId="21" xfId="2" applyNumberFormat="1" applyFont="1" applyFill="1" applyBorder="1" applyAlignment="1">
      <alignment horizontal="center" vertical="center" wrapText="1"/>
    </xf>
    <xf numFmtId="1" fontId="7" fillId="2" borderId="6" xfId="2" applyNumberFormat="1" applyFont="1" applyFill="1" applyBorder="1" applyAlignment="1">
      <alignment horizontal="center" vertical="center" wrapText="1"/>
    </xf>
    <xf numFmtId="1" fontId="7" fillId="2" borderId="9" xfId="2" applyNumberFormat="1" applyFont="1" applyFill="1" applyBorder="1" applyAlignment="1">
      <alignment horizontal="center" vertical="center" wrapText="1"/>
    </xf>
    <xf numFmtId="0" fontId="41" fillId="2" borderId="17" xfId="0" applyFont="1" applyFill="1" applyBorder="1" applyAlignment="1">
      <alignment horizontal="center"/>
    </xf>
    <xf numFmtId="0" fontId="41" fillId="2" borderId="5" xfId="0" applyFont="1" applyFill="1" applyBorder="1" applyAlignment="1">
      <alignment horizontal="center" vertical="center" wrapText="1"/>
    </xf>
    <xf numFmtId="167" fontId="51" fillId="2" borderId="5" xfId="2" applyNumberFormat="1" applyFont="1" applyFill="1" applyBorder="1" applyAlignment="1">
      <alignment horizontal="center" vertical="center" wrapText="1"/>
    </xf>
    <xf numFmtId="1" fontId="51" fillId="2" borderId="5" xfId="2" applyNumberFormat="1" applyFont="1" applyFill="1" applyBorder="1" applyAlignment="1">
      <alignment horizontal="center" vertical="center" wrapText="1"/>
    </xf>
    <xf numFmtId="1" fontId="51" fillId="2" borderId="8" xfId="2" applyNumberFormat="1" applyFont="1" applyFill="1" applyBorder="1" applyAlignment="1">
      <alignment horizontal="center" vertical="center" wrapText="1"/>
    </xf>
    <xf numFmtId="1" fontId="51" fillId="2" borderId="5" xfId="0" applyNumberFormat="1" applyFont="1" applyFill="1" applyBorder="1" applyAlignment="1">
      <alignment horizontal="center" vertical="center" wrapText="1"/>
    </xf>
    <xf numFmtId="167" fontId="51" fillId="2" borderId="5" xfId="0" applyNumberFormat="1" applyFont="1" applyFill="1" applyBorder="1" applyAlignment="1">
      <alignment horizontal="center" vertical="center" wrapText="1"/>
    </xf>
    <xf numFmtId="1" fontId="51" fillId="2" borderId="8" xfId="0" applyNumberFormat="1" applyFont="1" applyFill="1" applyBorder="1" applyAlignment="1">
      <alignment horizontal="center" vertical="center" wrapText="1"/>
    </xf>
    <xf numFmtId="2" fontId="51" fillId="2" borderId="5" xfId="0" applyNumberFormat="1" applyFont="1" applyFill="1" applyBorder="1" applyAlignment="1">
      <alignment horizontal="center" vertical="center" wrapText="1"/>
    </xf>
    <xf numFmtId="167" fontId="54" fillId="2" borderId="5" xfId="0" applyNumberFormat="1" applyFont="1" applyFill="1" applyBorder="1" applyAlignment="1">
      <alignment horizontal="center" vertical="center" wrapText="1"/>
    </xf>
    <xf numFmtId="2" fontId="51" fillId="2" borderId="16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4" xfId="2" xr:uid="{715FC2A4-50DC-4608-AC28-C2F67DF656D3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12700</xdr:colOff>
          <xdr:row>5</xdr:row>
          <xdr:rowOff>25400</xdr:rowOff>
        </xdr:from>
        <xdr:to>
          <xdr:col>29</xdr:col>
          <xdr:colOff>25400</xdr:colOff>
          <xdr:row>5</xdr:row>
          <xdr:rowOff>381000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25400</xdr:colOff>
          <xdr:row>5</xdr:row>
          <xdr:rowOff>12700</xdr:rowOff>
        </xdr:from>
        <xdr:to>
          <xdr:col>29</xdr:col>
          <xdr:colOff>863600</xdr:colOff>
          <xdr:row>5</xdr:row>
          <xdr:rowOff>381000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4:O70"/>
  <sheetViews>
    <sheetView zoomScale="150" zoomScaleNormal="150" workbookViewId="0">
      <selection activeCell="E5" sqref="E5"/>
    </sheetView>
  </sheetViews>
  <sheetFormatPr baseColWidth="10" defaultColWidth="8.83203125" defaultRowHeight="15" x14ac:dyDescent="0.2"/>
  <cols>
    <col min="6" max="6" width="10.6640625" customWidth="1"/>
    <col min="7" max="8" width="12.6640625" customWidth="1"/>
    <col min="9" max="9" width="18.6640625" customWidth="1"/>
    <col min="10" max="13" width="10.6640625" customWidth="1"/>
    <col min="14" max="14" width="12.6640625" customWidth="1"/>
    <col min="15" max="15" width="10.6640625" customWidth="1"/>
  </cols>
  <sheetData>
    <row r="4" spans="6:15" ht="16" x14ac:dyDescent="0.2">
      <c r="G4" s="381" t="s">
        <v>68</v>
      </c>
    </row>
    <row r="7" spans="6:15" ht="16" thickBot="1" x14ac:dyDescent="0.25">
      <c r="F7" s="1"/>
      <c r="G7" s="1"/>
      <c r="H7" s="1"/>
      <c r="I7" s="1"/>
      <c r="J7" s="1"/>
      <c r="K7" s="1"/>
      <c r="L7" s="1"/>
      <c r="M7" s="1"/>
      <c r="N7" s="1"/>
      <c r="O7" s="1"/>
    </row>
    <row r="8" spans="6:15" x14ac:dyDescent="0.2">
      <c r="F8" s="1"/>
      <c r="G8" s="2"/>
      <c r="H8" s="8"/>
      <c r="I8" s="8"/>
      <c r="J8" s="14"/>
      <c r="K8" s="18"/>
      <c r="L8" s="326" t="s">
        <v>38</v>
      </c>
      <c r="M8" s="24" t="s">
        <v>67</v>
      </c>
      <c r="N8" s="29"/>
      <c r="O8" s="1"/>
    </row>
    <row r="9" spans="6:15" ht="17" x14ac:dyDescent="0.2">
      <c r="F9" s="1"/>
      <c r="G9" s="3" t="s">
        <v>0</v>
      </c>
      <c r="H9" s="9" t="s">
        <v>5</v>
      </c>
      <c r="I9" s="9"/>
      <c r="J9" s="15"/>
      <c r="K9" s="19" t="s">
        <v>36</v>
      </c>
      <c r="L9" s="23" t="s">
        <v>39</v>
      </c>
      <c r="M9" s="25" t="s">
        <v>40</v>
      </c>
      <c r="N9" s="394" t="s">
        <v>66</v>
      </c>
      <c r="O9" s="1"/>
    </row>
    <row r="10" spans="6:15" x14ac:dyDescent="0.2">
      <c r="F10" s="1"/>
      <c r="G10" s="4"/>
      <c r="H10" s="1"/>
      <c r="I10" s="1"/>
      <c r="J10" s="16"/>
      <c r="K10" s="20"/>
      <c r="L10" s="1"/>
      <c r="M10" s="16"/>
      <c r="N10" s="30"/>
      <c r="O10" s="1"/>
    </row>
    <row r="11" spans="6:15" x14ac:dyDescent="0.2">
      <c r="F11" s="1"/>
      <c r="G11" s="5" t="s">
        <v>1</v>
      </c>
      <c r="H11" s="1" t="s">
        <v>6</v>
      </c>
      <c r="I11" s="1"/>
      <c r="J11" s="16"/>
      <c r="K11" s="21">
        <v>1</v>
      </c>
      <c r="L11" s="13">
        <v>145</v>
      </c>
      <c r="M11" s="26">
        <f>1/L11</f>
        <v>6.8965517241379309E-3</v>
      </c>
      <c r="N11" s="31">
        <v>0.70901000000000003</v>
      </c>
      <c r="O11" s="1"/>
    </row>
    <row r="12" spans="6:15" x14ac:dyDescent="0.2">
      <c r="F12" s="1"/>
      <c r="G12" s="5" t="s">
        <v>1</v>
      </c>
      <c r="H12" s="10" t="s">
        <v>7</v>
      </c>
      <c r="I12" s="1"/>
      <c r="J12" s="16"/>
      <c r="K12" s="21">
        <v>2</v>
      </c>
      <c r="L12" s="13">
        <v>435.2</v>
      </c>
      <c r="M12" s="26">
        <f t="shared" ref="M12:M25" si="0">1/L12</f>
        <v>2.2977941176470589E-3</v>
      </c>
      <c r="N12" s="31">
        <v>0.70877000000000001</v>
      </c>
      <c r="O12" s="1"/>
    </row>
    <row r="13" spans="6:15" x14ac:dyDescent="0.2">
      <c r="F13" s="1"/>
      <c r="G13" s="5" t="s">
        <v>1</v>
      </c>
      <c r="H13" s="10" t="s">
        <v>8</v>
      </c>
      <c r="I13" s="1"/>
      <c r="J13" s="16"/>
      <c r="K13" s="21" t="s">
        <v>37</v>
      </c>
      <c r="L13" s="13">
        <v>529.20000000000005</v>
      </c>
      <c r="M13" s="26">
        <f t="shared" si="0"/>
        <v>1.8896447467876038E-3</v>
      </c>
      <c r="N13" s="31">
        <v>0.70913999999999999</v>
      </c>
      <c r="O13" s="1"/>
    </row>
    <row r="14" spans="6:15" x14ac:dyDescent="0.2">
      <c r="F14" s="1"/>
      <c r="G14" s="5" t="s">
        <v>1</v>
      </c>
      <c r="H14" s="10" t="s">
        <v>9</v>
      </c>
      <c r="I14" s="13"/>
      <c r="J14" s="16"/>
      <c r="K14" s="21" t="s">
        <v>37</v>
      </c>
      <c r="L14" s="13">
        <v>1255.9000000000001</v>
      </c>
      <c r="M14" s="26">
        <f t="shared" si="0"/>
        <v>7.9624173899195795E-4</v>
      </c>
      <c r="N14" s="31">
        <v>0.70867000000000002</v>
      </c>
      <c r="O14" s="1"/>
    </row>
    <row r="15" spans="6:15" x14ac:dyDescent="0.2">
      <c r="F15" s="1"/>
      <c r="G15" s="5" t="s">
        <v>1</v>
      </c>
      <c r="H15" s="10" t="s">
        <v>10</v>
      </c>
      <c r="I15" s="13"/>
      <c r="J15" s="16"/>
      <c r="K15" s="21" t="s">
        <v>37</v>
      </c>
      <c r="L15" s="13">
        <v>253.7</v>
      </c>
      <c r="M15" s="26">
        <f t="shared" si="0"/>
        <v>3.941663381947182E-3</v>
      </c>
      <c r="N15" s="31">
        <v>0.70882000000000001</v>
      </c>
      <c r="O15" s="1"/>
    </row>
    <row r="16" spans="6:15" x14ac:dyDescent="0.2">
      <c r="F16" s="1"/>
      <c r="G16" s="5" t="s">
        <v>1</v>
      </c>
      <c r="H16" s="10" t="s">
        <v>11</v>
      </c>
      <c r="I16" s="13"/>
      <c r="J16" s="16"/>
      <c r="K16" s="21" t="s">
        <v>37</v>
      </c>
      <c r="L16" s="13">
        <v>621.79999999999995</v>
      </c>
      <c r="M16" s="26">
        <f t="shared" si="0"/>
        <v>1.6082341588935351E-3</v>
      </c>
      <c r="N16" s="31">
        <v>0.70916999999999997</v>
      </c>
      <c r="O16" s="1"/>
    </row>
    <row r="17" spans="6:15" x14ac:dyDescent="0.2">
      <c r="F17" s="1"/>
      <c r="G17" s="5" t="s">
        <v>1</v>
      </c>
      <c r="H17" s="10" t="s">
        <v>12</v>
      </c>
      <c r="I17" s="13"/>
      <c r="J17" s="16"/>
      <c r="K17" s="21" t="s">
        <v>37</v>
      </c>
      <c r="L17" s="13">
        <v>94.3</v>
      </c>
      <c r="M17" s="26">
        <f t="shared" si="0"/>
        <v>1.0604453870625663E-2</v>
      </c>
      <c r="N17" s="31">
        <v>0.70925000000000005</v>
      </c>
      <c r="O17" s="1"/>
    </row>
    <row r="18" spans="6:15" x14ac:dyDescent="0.2">
      <c r="F18" s="1"/>
      <c r="G18" s="5" t="s">
        <v>1</v>
      </c>
      <c r="H18" s="10" t="s">
        <v>13</v>
      </c>
      <c r="I18" s="13"/>
      <c r="J18" s="16"/>
      <c r="K18" s="21" t="s">
        <v>37</v>
      </c>
      <c r="L18" s="13">
        <v>1098.5</v>
      </c>
      <c r="M18" s="26">
        <f t="shared" si="0"/>
        <v>9.1033227127901685E-4</v>
      </c>
      <c r="N18" s="31">
        <v>0.70869000000000004</v>
      </c>
      <c r="O18" s="1"/>
    </row>
    <row r="19" spans="6:15" x14ac:dyDescent="0.2">
      <c r="F19" s="1"/>
      <c r="G19" s="5" t="s">
        <v>1</v>
      </c>
      <c r="H19" s="10" t="s">
        <v>14</v>
      </c>
      <c r="I19" s="13"/>
      <c r="J19" s="16"/>
      <c r="K19" s="21" t="s">
        <v>37</v>
      </c>
      <c r="L19" s="13">
        <v>870.7</v>
      </c>
      <c r="M19" s="26">
        <f t="shared" si="0"/>
        <v>1.1485012059262662E-3</v>
      </c>
      <c r="N19" s="31">
        <v>0.70916999999999997</v>
      </c>
      <c r="O19" s="1"/>
    </row>
    <row r="20" spans="6:15" x14ac:dyDescent="0.2">
      <c r="F20" s="1"/>
      <c r="G20" s="5" t="s">
        <v>1</v>
      </c>
      <c r="H20" s="10" t="s">
        <v>15</v>
      </c>
      <c r="I20" s="13"/>
      <c r="J20" s="16"/>
      <c r="K20" s="21" t="s">
        <v>37</v>
      </c>
      <c r="L20" s="13">
        <v>293.8</v>
      </c>
      <c r="M20" s="26">
        <f t="shared" si="0"/>
        <v>3.4036759700476512E-3</v>
      </c>
      <c r="N20" s="31">
        <v>0.70889000000000002</v>
      </c>
      <c r="O20" s="1"/>
    </row>
    <row r="21" spans="6:15" x14ac:dyDescent="0.2">
      <c r="F21" s="1"/>
      <c r="G21" s="5" t="s">
        <v>1</v>
      </c>
      <c r="H21" s="10" t="s">
        <v>16</v>
      </c>
      <c r="I21" s="1"/>
      <c r="J21" s="16"/>
      <c r="K21" s="21" t="s">
        <v>37</v>
      </c>
      <c r="L21" s="13">
        <v>142.6</v>
      </c>
      <c r="M21" s="26">
        <f t="shared" si="0"/>
        <v>7.0126227208976164E-3</v>
      </c>
      <c r="N21" s="31">
        <v>0.70916000000000001</v>
      </c>
      <c r="O21" s="1"/>
    </row>
    <row r="22" spans="6:15" x14ac:dyDescent="0.2">
      <c r="F22" s="1"/>
      <c r="G22" s="5" t="s">
        <v>2</v>
      </c>
      <c r="H22" s="10" t="s">
        <v>17</v>
      </c>
      <c r="I22" s="13"/>
      <c r="J22" s="16"/>
      <c r="K22" s="21" t="s">
        <v>37</v>
      </c>
      <c r="L22" s="13">
        <v>215.3</v>
      </c>
      <c r="M22" s="26">
        <f t="shared" si="0"/>
        <v>4.6446818392940079E-3</v>
      </c>
      <c r="N22" s="31">
        <v>0.70904</v>
      </c>
      <c r="O22" s="1"/>
    </row>
    <row r="23" spans="6:15" x14ac:dyDescent="0.2">
      <c r="F23" s="1"/>
      <c r="G23" s="5" t="s">
        <v>2</v>
      </c>
      <c r="H23" s="10" t="s">
        <v>17</v>
      </c>
      <c r="I23" s="13"/>
      <c r="J23" s="16"/>
      <c r="K23" s="21" t="s">
        <v>37</v>
      </c>
      <c r="L23" s="13">
        <v>215.3</v>
      </c>
      <c r="M23" s="26">
        <f t="shared" si="0"/>
        <v>4.6446818392940079E-3</v>
      </c>
      <c r="N23" s="31">
        <v>0.70904</v>
      </c>
      <c r="O23" s="1"/>
    </row>
    <row r="24" spans="6:15" x14ac:dyDescent="0.2">
      <c r="F24" s="1"/>
      <c r="G24" s="5" t="s">
        <v>2</v>
      </c>
      <c r="H24" s="10" t="s">
        <v>18</v>
      </c>
      <c r="I24" s="13"/>
      <c r="J24" s="16"/>
      <c r="K24" s="21" t="s">
        <v>37</v>
      </c>
      <c r="L24" s="13">
        <v>344</v>
      </c>
      <c r="M24" s="26">
        <f t="shared" si="0"/>
        <v>2.9069767441860465E-3</v>
      </c>
      <c r="N24" s="31">
        <v>0.70896999999999999</v>
      </c>
      <c r="O24" s="1"/>
    </row>
    <row r="25" spans="6:15" x14ac:dyDescent="0.2">
      <c r="F25" s="1"/>
      <c r="G25" s="5" t="s">
        <v>3</v>
      </c>
      <c r="H25" s="1" t="s">
        <v>19</v>
      </c>
      <c r="I25" s="1"/>
      <c r="J25" s="16"/>
      <c r="K25" s="21">
        <v>1</v>
      </c>
      <c r="L25" s="13">
        <v>235</v>
      </c>
      <c r="M25" s="26">
        <f t="shared" si="0"/>
        <v>4.2553191489361703E-3</v>
      </c>
      <c r="N25" s="31">
        <v>0.70969000000000004</v>
      </c>
      <c r="O25" s="1"/>
    </row>
    <row r="26" spans="6:15" x14ac:dyDescent="0.2">
      <c r="F26" s="1"/>
      <c r="G26" s="4"/>
      <c r="H26" s="1"/>
      <c r="I26" s="1"/>
      <c r="J26" s="16"/>
      <c r="K26" s="20"/>
      <c r="L26" s="1"/>
      <c r="M26" s="16"/>
      <c r="N26" s="30"/>
      <c r="O26" s="1"/>
    </row>
    <row r="27" spans="6:15" x14ac:dyDescent="0.2">
      <c r="F27" s="1"/>
      <c r="G27" s="4"/>
      <c r="H27" s="1" t="s">
        <v>20</v>
      </c>
      <c r="I27" s="1"/>
      <c r="J27" s="16"/>
      <c r="K27" s="21">
        <v>3</v>
      </c>
      <c r="L27" s="13">
        <v>39</v>
      </c>
      <c r="M27" s="26">
        <v>2.564102564102564E-2</v>
      </c>
      <c r="N27" s="31">
        <v>0.71453999999999995</v>
      </c>
      <c r="O27" s="1"/>
    </row>
    <row r="28" spans="6:15" x14ac:dyDescent="0.2">
      <c r="F28" s="1"/>
      <c r="G28" s="4"/>
      <c r="H28" s="1" t="s">
        <v>20</v>
      </c>
      <c r="I28" s="1"/>
      <c r="J28" s="16"/>
      <c r="K28" s="21" t="s">
        <v>37</v>
      </c>
      <c r="L28" s="13">
        <v>77</v>
      </c>
      <c r="M28" s="26">
        <v>1.2987012987012988E-2</v>
      </c>
      <c r="N28" s="31">
        <v>0.71096999999999999</v>
      </c>
      <c r="O28" s="1"/>
    </row>
    <row r="29" spans="6:15" x14ac:dyDescent="0.2">
      <c r="F29" s="1"/>
      <c r="G29" s="4"/>
      <c r="H29" s="1" t="s">
        <v>20</v>
      </c>
      <c r="I29" s="1"/>
      <c r="J29" s="16"/>
      <c r="K29" s="21" t="s">
        <v>37</v>
      </c>
      <c r="L29" s="13">
        <v>48</v>
      </c>
      <c r="M29" s="26">
        <v>2.0833333333333332E-2</v>
      </c>
      <c r="N29" s="31">
        <v>0.71389000000000002</v>
      </c>
      <c r="O29" s="1"/>
    </row>
    <row r="30" spans="6:15" x14ac:dyDescent="0.2">
      <c r="F30" s="1"/>
      <c r="G30" s="4"/>
      <c r="H30" s="1"/>
      <c r="I30" s="1"/>
      <c r="J30" s="16"/>
      <c r="K30" s="21" t="s">
        <v>37</v>
      </c>
      <c r="L30" s="1"/>
      <c r="M30" s="26"/>
      <c r="N30" s="30"/>
      <c r="O30" s="1"/>
    </row>
    <row r="31" spans="6:15" x14ac:dyDescent="0.2">
      <c r="F31" s="1"/>
      <c r="G31" s="4"/>
      <c r="H31" s="1" t="s">
        <v>21</v>
      </c>
      <c r="I31" s="1"/>
      <c r="J31" s="16"/>
      <c r="K31" s="21" t="s">
        <v>37</v>
      </c>
      <c r="L31" s="13">
        <v>64</v>
      </c>
      <c r="M31" s="26">
        <v>1.5625E-2</v>
      </c>
      <c r="N31" s="31">
        <v>0.71348999999999996</v>
      </c>
      <c r="O31" s="1"/>
    </row>
    <row r="32" spans="6:15" x14ac:dyDescent="0.2">
      <c r="F32" s="1"/>
      <c r="G32" s="4"/>
      <c r="H32" s="1" t="s">
        <v>21</v>
      </c>
      <c r="I32" s="1"/>
      <c r="J32" s="16"/>
      <c r="K32" s="21" t="s">
        <v>37</v>
      </c>
      <c r="L32" s="13">
        <v>46</v>
      </c>
      <c r="M32" s="26">
        <v>2.1739130434782608E-2</v>
      </c>
      <c r="N32" s="31">
        <v>0.71926000000000001</v>
      </c>
      <c r="O32" s="1"/>
    </row>
    <row r="33" spans="6:15" x14ac:dyDescent="0.2">
      <c r="F33" s="1"/>
      <c r="G33" s="4"/>
      <c r="H33" s="1" t="s">
        <v>21</v>
      </c>
      <c r="I33" s="1"/>
      <c r="J33" s="16"/>
      <c r="K33" s="21" t="s">
        <v>37</v>
      </c>
      <c r="L33" s="13">
        <v>375</v>
      </c>
      <c r="M33" s="26">
        <v>2.6666666666666666E-3</v>
      </c>
      <c r="N33" s="31">
        <v>0.71504000000000001</v>
      </c>
      <c r="O33" s="1"/>
    </row>
    <row r="34" spans="6:15" x14ac:dyDescent="0.2">
      <c r="F34" s="1"/>
      <c r="G34" s="4"/>
      <c r="H34" s="1"/>
      <c r="I34" s="1"/>
      <c r="J34" s="16"/>
      <c r="K34" s="21"/>
      <c r="L34" s="1"/>
      <c r="M34" s="16"/>
      <c r="N34" s="30"/>
      <c r="O34" s="1"/>
    </row>
    <row r="35" spans="6:15" x14ac:dyDescent="0.2">
      <c r="F35" s="1"/>
      <c r="G35" s="4"/>
      <c r="H35" s="1" t="s">
        <v>22</v>
      </c>
      <c r="I35" s="1"/>
      <c r="J35" s="16"/>
      <c r="K35" s="21">
        <v>4</v>
      </c>
      <c r="L35" s="1"/>
      <c r="M35" s="27">
        <v>2.5999999999999999E-2</v>
      </c>
      <c r="N35" s="31">
        <v>0.70660000000000001</v>
      </c>
      <c r="O35" s="1"/>
    </row>
    <row r="36" spans="6:15" x14ac:dyDescent="0.2">
      <c r="F36" s="1"/>
      <c r="G36" s="4"/>
      <c r="H36" s="1"/>
      <c r="I36" s="1"/>
      <c r="J36" s="16"/>
      <c r="K36" s="21" t="s">
        <v>37</v>
      </c>
      <c r="L36" s="1"/>
      <c r="M36" s="27">
        <v>2.5999999999999999E-2</v>
      </c>
      <c r="N36" s="31">
        <v>0.70779999999999998</v>
      </c>
      <c r="O36" s="1"/>
    </row>
    <row r="37" spans="6:15" x14ac:dyDescent="0.2">
      <c r="F37" s="1"/>
      <c r="G37" s="4"/>
      <c r="H37" s="1"/>
      <c r="I37" s="1"/>
      <c r="J37" s="16"/>
      <c r="K37" s="21"/>
      <c r="L37" s="1"/>
      <c r="M37" s="28"/>
      <c r="N37" s="30"/>
      <c r="O37" s="1"/>
    </row>
    <row r="38" spans="6:15" x14ac:dyDescent="0.2">
      <c r="F38" s="1"/>
      <c r="G38" s="4"/>
      <c r="H38" s="1" t="s">
        <v>23</v>
      </c>
      <c r="I38" s="1"/>
      <c r="J38" s="16"/>
      <c r="K38" s="21">
        <v>4</v>
      </c>
      <c r="L38" s="1"/>
      <c r="M38" s="28">
        <v>2.7E-2</v>
      </c>
      <c r="N38" s="32">
        <v>0.70799999999999996</v>
      </c>
      <c r="O38" s="1"/>
    </row>
    <row r="39" spans="6:15" x14ac:dyDescent="0.2">
      <c r="F39" s="1"/>
      <c r="G39" s="4"/>
      <c r="H39" s="1"/>
      <c r="I39" s="1"/>
      <c r="J39" s="16"/>
      <c r="K39" s="21" t="s">
        <v>37</v>
      </c>
      <c r="L39" s="1"/>
      <c r="M39" s="28">
        <v>2.7E-2</v>
      </c>
      <c r="N39" s="31">
        <v>0.70679999999999998</v>
      </c>
      <c r="O39" s="1"/>
    </row>
    <row r="40" spans="6:15" x14ac:dyDescent="0.2">
      <c r="F40" s="1"/>
      <c r="G40" s="4"/>
      <c r="H40" s="1"/>
      <c r="I40" s="1"/>
      <c r="J40" s="16"/>
      <c r="K40" s="20"/>
      <c r="L40" s="1"/>
      <c r="M40" s="28"/>
      <c r="N40" s="30"/>
      <c r="O40" s="1"/>
    </row>
    <row r="41" spans="6:15" x14ac:dyDescent="0.2">
      <c r="F41" s="1"/>
      <c r="G41" s="4"/>
      <c r="H41" s="1" t="s">
        <v>24</v>
      </c>
      <c r="I41" s="1"/>
      <c r="J41" s="16"/>
      <c r="K41" s="21">
        <v>2</v>
      </c>
      <c r="L41" s="1"/>
      <c r="M41" s="28">
        <v>2.8000000000000001E-2</v>
      </c>
      <c r="N41" s="33">
        <v>0.70767396595311838</v>
      </c>
      <c r="O41" s="1"/>
    </row>
    <row r="42" spans="6:15" x14ac:dyDescent="0.2">
      <c r="F42" s="1"/>
      <c r="G42" s="4"/>
      <c r="H42" s="1"/>
      <c r="I42" s="1"/>
      <c r="J42" s="16"/>
      <c r="K42" s="21" t="s">
        <v>37</v>
      </c>
      <c r="L42" s="1"/>
      <c r="M42" s="28">
        <v>2.8000000000000001E-2</v>
      </c>
      <c r="N42" s="33">
        <v>0.70807441835265217</v>
      </c>
      <c r="O42" s="1"/>
    </row>
    <row r="43" spans="6:15" x14ac:dyDescent="0.2">
      <c r="F43" s="1"/>
      <c r="G43" s="4"/>
      <c r="H43" s="1"/>
      <c r="I43" s="1"/>
      <c r="J43" s="16"/>
      <c r="K43" s="21" t="s">
        <v>37</v>
      </c>
      <c r="L43" s="1"/>
      <c r="M43" s="28">
        <v>2.8000000000000001E-2</v>
      </c>
      <c r="N43" s="33">
        <v>0.70800701512268938</v>
      </c>
      <c r="O43" s="1"/>
    </row>
    <row r="44" spans="6:15" x14ac:dyDescent="0.2">
      <c r="F44" s="1"/>
      <c r="G44" s="4"/>
      <c r="H44" s="1"/>
      <c r="I44" s="1"/>
      <c r="J44" s="16"/>
      <c r="K44" s="21" t="s">
        <v>37</v>
      </c>
      <c r="L44" s="1"/>
      <c r="M44" s="28">
        <v>2.8000000000000001E-2</v>
      </c>
      <c r="N44" s="33">
        <v>0.70831870923677542</v>
      </c>
      <c r="O44" s="1"/>
    </row>
    <row r="45" spans="6:15" x14ac:dyDescent="0.2">
      <c r="F45" s="1"/>
      <c r="G45" s="4"/>
      <c r="H45" s="1"/>
      <c r="I45" s="1"/>
      <c r="J45" s="16"/>
      <c r="K45" s="21" t="s">
        <v>37</v>
      </c>
      <c r="L45" s="1"/>
      <c r="M45" s="28">
        <v>2.8000000000000001E-2</v>
      </c>
      <c r="N45" s="33">
        <v>0.7079648678064927</v>
      </c>
      <c r="O45" s="1"/>
    </row>
    <row r="46" spans="6:15" x14ac:dyDescent="0.2">
      <c r="F46" s="1"/>
      <c r="G46" s="4"/>
      <c r="H46" s="1"/>
      <c r="I46" s="1"/>
      <c r="J46" s="16"/>
      <c r="K46" s="21"/>
      <c r="L46" s="1"/>
      <c r="M46" s="28"/>
      <c r="N46" s="30"/>
      <c r="O46" s="1"/>
    </row>
    <row r="47" spans="6:15" x14ac:dyDescent="0.2">
      <c r="F47" s="1"/>
      <c r="G47" s="4"/>
      <c r="H47" s="1" t="s">
        <v>25</v>
      </c>
      <c r="I47" s="1"/>
      <c r="J47" s="16"/>
      <c r="K47" s="21">
        <v>2</v>
      </c>
      <c r="L47" s="1"/>
      <c r="M47" s="28">
        <v>2.9000000000000001E-2</v>
      </c>
      <c r="N47" s="33">
        <v>0.7081406564994982</v>
      </c>
      <c r="O47" s="1"/>
    </row>
    <row r="48" spans="6:15" x14ac:dyDescent="0.2">
      <c r="F48" s="1"/>
      <c r="G48" s="4"/>
      <c r="H48" s="1"/>
      <c r="I48" s="1"/>
      <c r="J48" s="16"/>
      <c r="K48" s="21" t="s">
        <v>37</v>
      </c>
      <c r="L48" s="1"/>
      <c r="M48" s="28">
        <v>2.9000000000000001E-2</v>
      </c>
      <c r="N48" s="33">
        <v>0.70796078477115754</v>
      </c>
      <c r="O48" s="1"/>
    </row>
    <row r="49" spans="6:15" x14ac:dyDescent="0.2">
      <c r="F49" s="1"/>
      <c r="G49" s="4"/>
      <c r="H49" s="1"/>
      <c r="I49" s="1"/>
      <c r="J49" s="16"/>
      <c r="K49" s="21" t="s">
        <v>37</v>
      </c>
      <c r="L49" s="1"/>
      <c r="M49" s="28">
        <v>2.9000000000000001E-2</v>
      </c>
      <c r="N49" s="33">
        <v>0.70778091304281687</v>
      </c>
      <c r="O49" s="1"/>
    </row>
    <row r="50" spans="6:15" x14ac:dyDescent="0.2">
      <c r="F50" s="1"/>
      <c r="G50" s="4"/>
      <c r="H50" s="1"/>
      <c r="I50" s="1"/>
      <c r="J50" s="16"/>
      <c r="K50" s="21"/>
      <c r="L50" s="1"/>
      <c r="M50" s="16"/>
      <c r="N50" s="30"/>
      <c r="O50" s="1"/>
    </row>
    <row r="51" spans="6:15" x14ac:dyDescent="0.2">
      <c r="F51" s="1"/>
      <c r="G51" s="4"/>
      <c r="H51" s="1" t="s">
        <v>26</v>
      </c>
      <c r="I51" s="1"/>
      <c r="J51" s="16"/>
      <c r="K51" s="21">
        <v>4</v>
      </c>
      <c r="L51" s="1"/>
      <c r="M51" s="27">
        <v>0.03</v>
      </c>
      <c r="N51" s="32">
        <v>0.70799999999999996</v>
      </c>
      <c r="O51" s="1"/>
    </row>
    <row r="52" spans="6:15" x14ac:dyDescent="0.2">
      <c r="F52" s="1"/>
      <c r="G52" s="4"/>
      <c r="H52" s="1"/>
      <c r="I52" s="1"/>
      <c r="J52" s="16"/>
      <c r="K52" s="21" t="s">
        <v>37</v>
      </c>
      <c r="L52" s="1"/>
      <c r="M52" s="27">
        <v>0.03</v>
      </c>
      <c r="N52" s="31">
        <v>0.70820000000000005</v>
      </c>
      <c r="O52" s="1"/>
    </row>
    <row r="53" spans="6:15" x14ac:dyDescent="0.2">
      <c r="F53" s="1"/>
      <c r="G53" s="4"/>
      <c r="H53" s="1"/>
      <c r="I53" s="1"/>
      <c r="J53" s="16"/>
      <c r="K53" s="21"/>
      <c r="L53" s="1"/>
      <c r="M53" s="16"/>
      <c r="N53" s="30"/>
      <c r="O53" s="1"/>
    </row>
    <row r="54" spans="6:15" x14ac:dyDescent="0.2">
      <c r="F54" s="1"/>
      <c r="G54" s="4"/>
      <c r="H54" s="1" t="s">
        <v>27</v>
      </c>
      <c r="I54" s="1"/>
      <c r="J54" s="16"/>
      <c r="K54" s="21">
        <v>2</v>
      </c>
      <c r="L54" s="1"/>
      <c r="M54" s="28">
        <v>3.1E-2</v>
      </c>
      <c r="N54" s="33">
        <v>0.70893149919138809</v>
      </c>
      <c r="O54" s="1"/>
    </row>
    <row r="55" spans="6:15" x14ac:dyDescent="0.2">
      <c r="F55" s="1"/>
      <c r="G55" s="4"/>
      <c r="H55" s="1"/>
      <c r="I55" s="1"/>
      <c r="J55" s="16"/>
      <c r="K55" s="21" t="s">
        <v>37</v>
      </c>
      <c r="L55" s="1"/>
      <c r="M55" s="28">
        <v>3.1E-2</v>
      </c>
      <c r="N55" s="33">
        <v>0.70856212612086211</v>
      </c>
      <c r="O55" s="1"/>
    </row>
    <row r="56" spans="6:15" x14ac:dyDescent="0.2">
      <c r="F56" s="1"/>
      <c r="G56" s="4"/>
      <c r="H56" s="1"/>
      <c r="I56" s="1"/>
      <c r="J56" s="16"/>
      <c r="K56" s="21" t="s">
        <v>37</v>
      </c>
      <c r="L56" s="1"/>
      <c r="M56" s="28">
        <v>3.1E-2</v>
      </c>
      <c r="N56" s="33">
        <v>0.70819275305033613</v>
      </c>
      <c r="O56" s="1"/>
    </row>
    <row r="57" spans="6:15" x14ac:dyDescent="0.2">
      <c r="F57" s="1"/>
      <c r="G57" s="4"/>
      <c r="H57" s="1"/>
      <c r="I57" s="1"/>
      <c r="J57" s="16"/>
      <c r="K57" s="21"/>
      <c r="L57" s="1"/>
      <c r="M57" s="16"/>
      <c r="N57" s="30"/>
      <c r="O57" s="1"/>
    </row>
    <row r="58" spans="6:15" x14ac:dyDescent="0.2">
      <c r="F58" s="1"/>
      <c r="G58" s="4"/>
      <c r="H58" s="1" t="s">
        <v>28</v>
      </c>
      <c r="I58" s="1"/>
      <c r="J58" s="16"/>
      <c r="K58" s="21">
        <v>5</v>
      </c>
      <c r="L58" s="1"/>
      <c r="M58" s="28">
        <v>3.2000000000000001E-2</v>
      </c>
      <c r="N58" s="31">
        <v>0.70909999999999995</v>
      </c>
      <c r="O58" s="1"/>
    </row>
    <row r="59" spans="6:15" x14ac:dyDescent="0.2">
      <c r="F59" s="1"/>
      <c r="G59" s="4"/>
      <c r="H59" s="1"/>
      <c r="I59" s="1"/>
      <c r="J59" s="16"/>
      <c r="K59" s="21" t="s">
        <v>37</v>
      </c>
      <c r="L59" s="1"/>
      <c r="M59" s="28">
        <v>3.2000000000000001E-2</v>
      </c>
      <c r="N59" s="31">
        <v>0.70930000000000004</v>
      </c>
      <c r="O59" s="1"/>
    </row>
    <row r="60" spans="6:15" x14ac:dyDescent="0.2">
      <c r="F60" s="1"/>
      <c r="G60" s="4"/>
      <c r="H60" s="1"/>
      <c r="I60" s="1"/>
      <c r="J60" s="16"/>
      <c r="K60" s="20"/>
      <c r="L60" s="1"/>
      <c r="M60" s="16"/>
      <c r="N60" s="30"/>
      <c r="O60" s="1"/>
    </row>
    <row r="61" spans="6:15" x14ac:dyDescent="0.2">
      <c r="F61" s="1"/>
      <c r="G61" s="4"/>
      <c r="H61" s="1" t="s">
        <v>29</v>
      </c>
      <c r="I61" s="1"/>
      <c r="J61" s="16"/>
      <c r="K61" s="21">
        <v>6</v>
      </c>
      <c r="L61" s="1"/>
      <c r="M61" s="28">
        <v>3.3000000000000002E-2</v>
      </c>
      <c r="N61" s="31">
        <v>0.70920000000000005</v>
      </c>
      <c r="O61" s="1"/>
    </row>
    <row r="62" spans="6:15" ht="16" thickBot="1" x14ac:dyDescent="0.25">
      <c r="F62" s="1"/>
      <c r="G62" s="6"/>
      <c r="H62" s="11"/>
      <c r="I62" s="11"/>
      <c r="J62" s="17"/>
      <c r="K62" s="22"/>
      <c r="L62" s="11"/>
      <c r="M62" s="17"/>
      <c r="N62" s="34"/>
      <c r="O62" s="1"/>
    </row>
    <row r="63" spans="6:15" x14ac:dyDescent="0.2"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6:15" x14ac:dyDescent="0.2">
      <c r="F64" s="1"/>
      <c r="G64" s="7" t="s">
        <v>4</v>
      </c>
      <c r="H64" s="12">
        <v>1</v>
      </c>
      <c r="I64" s="7" t="s">
        <v>30</v>
      </c>
      <c r="J64" s="7"/>
      <c r="K64" s="1"/>
      <c r="L64" s="1"/>
      <c r="M64" s="1"/>
      <c r="N64" s="1"/>
      <c r="O64" s="1"/>
    </row>
    <row r="65" spans="6:15" x14ac:dyDescent="0.2">
      <c r="F65" s="1"/>
      <c r="G65" s="1"/>
      <c r="H65" s="12">
        <v>2</v>
      </c>
      <c r="I65" s="7" t="s">
        <v>31</v>
      </c>
      <c r="J65" s="7"/>
      <c r="K65" s="1"/>
      <c r="L65" s="1"/>
      <c r="M65" s="1"/>
      <c r="N65" s="1"/>
      <c r="O65" s="1"/>
    </row>
    <row r="66" spans="6:15" x14ac:dyDescent="0.2">
      <c r="F66" s="1"/>
      <c r="G66" s="1"/>
      <c r="H66" s="12">
        <v>3</v>
      </c>
      <c r="I66" s="7" t="s">
        <v>32</v>
      </c>
      <c r="J66" s="7"/>
      <c r="K66" s="1"/>
      <c r="L66" s="1"/>
      <c r="M66" s="1"/>
      <c r="N66" s="1"/>
      <c r="O66" s="1"/>
    </row>
    <row r="67" spans="6:15" x14ac:dyDescent="0.2">
      <c r="F67" s="1"/>
      <c r="G67" s="1"/>
      <c r="H67" s="12">
        <v>4</v>
      </c>
      <c r="I67" s="7" t="s">
        <v>33</v>
      </c>
      <c r="J67" s="7"/>
      <c r="K67" s="1"/>
      <c r="L67" s="1"/>
      <c r="M67" s="1"/>
      <c r="N67" s="1"/>
      <c r="O67" s="1"/>
    </row>
    <row r="68" spans="6:15" x14ac:dyDescent="0.2">
      <c r="F68" s="1"/>
      <c r="G68" s="1"/>
      <c r="H68" s="12">
        <v>5</v>
      </c>
      <c r="I68" s="7" t="s">
        <v>34</v>
      </c>
      <c r="J68" s="7"/>
      <c r="K68" s="1"/>
      <c r="L68" s="1"/>
      <c r="M68" s="1"/>
      <c r="N68" s="1"/>
      <c r="O68" s="1"/>
    </row>
    <row r="69" spans="6:15" x14ac:dyDescent="0.2">
      <c r="F69" s="1"/>
      <c r="G69" s="1"/>
      <c r="H69" s="12">
        <v>6</v>
      </c>
      <c r="I69" s="7" t="s">
        <v>35</v>
      </c>
      <c r="J69" s="1"/>
      <c r="K69" s="1"/>
      <c r="L69" s="1"/>
      <c r="M69" s="1"/>
      <c r="N69" s="1"/>
      <c r="O69" s="1"/>
    </row>
    <row r="70" spans="6:15" x14ac:dyDescent="0.2">
      <c r="F70" s="1"/>
      <c r="G70" s="1"/>
      <c r="H70" s="1"/>
      <c r="I70" s="1"/>
      <c r="J70" s="1"/>
      <c r="K70" s="1"/>
      <c r="L70" s="1"/>
      <c r="M70" s="1"/>
      <c r="N70" s="1"/>
      <c r="O70" s="1"/>
    </row>
  </sheetData>
  <conditionalFormatting sqref="H31:H33">
    <cfRule type="cellIs" dxfId="16" priority="1" operator="lessThan">
      <formula>0</formula>
    </cfRule>
  </conditionalFormatting>
  <conditionalFormatting sqref="H27:H28">
    <cfRule type="cellIs" dxfId="15" priority="3" operator="lessThan">
      <formula>0</formula>
    </cfRule>
  </conditionalFormatting>
  <conditionalFormatting sqref="H29">
    <cfRule type="cellIs" dxfId="14" priority="2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B92AD-1B88-4B56-81C1-B5C379F395BD}">
  <dimension ref="D3:AJ123"/>
  <sheetViews>
    <sheetView zoomScale="150" zoomScaleNormal="150" workbookViewId="0">
      <selection activeCell="L8" sqref="L8"/>
    </sheetView>
  </sheetViews>
  <sheetFormatPr baseColWidth="10" defaultColWidth="8.83203125" defaultRowHeight="15" x14ac:dyDescent="0.2"/>
  <cols>
    <col min="4" max="4" width="14.6640625" customWidth="1"/>
    <col min="5" max="16" width="10.6640625" customWidth="1"/>
    <col min="24" max="24" width="14.6640625" customWidth="1"/>
    <col min="25" max="36" width="10.5" customWidth="1"/>
  </cols>
  <sheetData>
    <row r="3" spans="4:36" ht="16" x14ac:dyDescent="0.2">
      <c r="D3" s="382" t="s">
        <v>70</v>
      </c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3"/>
    </row>
    <row r="5" spans="4:36" ht="16" thickBot="1" x14ac:dyDescent="0.25">
      <c r="E5" s="62"/>
      <c r="F5" s="63"/>
      <c r="G5" s="63"/>
      <c r="H5" s="388"/>
      <c r="I5" s="388"/>
      <c r="J5" s="63"/>
      <c r="K5" s="64"/>
      <c r="L5" s="63"/>
      <c r="M5" s="63"/>
      <c r="N5" s="388"/>
      <c r="O5" s="388"/>
      <c r="P5" s="63"/>
      <c r="Q5" s="65"/>
    </row>
    <row r="6" spans="4:36" ht="17" x14ac:dyDescent="0.25">
      <c r="D6" s="277" t="s">
        <v>0</v>
      </c>
      <c r="E6" s="326" t="s">
        <v>41</v>
      </c>
      <c r="F6" s="325" t="s">
        <v>63</v>
      </c>
      <c r="G6" s="385" t="s">
        <v>64</v>
      </c>
      <c r="H6" s="386"/>
      <c r="I6" s="326" t="s">
        <v>69</v>
      </c>
      <c r="J6" s="327" t="s">
        <v>42</v>
      </c>
      <c r="K6" s="293"/>
      <c r="L6" s="293"/>
      <c r="M6" s="387"/>
      <c r="N6" s="387"/>
      <c r="O6" s="293"/>
      <c r="P6" s="295"/>
      <c r="Q6" s="65"/>
      <c r="W6" s="62"/>
      <c r="X6" s="38"/>
      <c r="Y6" s="125"/>
      <c r="Z6" s="125"/>
      <c r="AA6" s="384"/>
      <c r="AB6" s="384"/>
      <c r="AC6" s="125"/>
      <c r="AD6" s="39"/>
      <c r="AE6" s="125"/>
      <c r="AF6" s="125"/>
      <c r="AG6" s="384"/>
      <c r="AH6" s="384"/>
      <c r="AI6" s="125"/>
      <c r="AJ6" s="40"/>
    </row>
    <row r="7" spans="4:36" ht="17" x14ac:dyDescent="0.2">
      <c r="D7" s="278"/>
      <c r="E7" s="23" t="s">
        <v>39</v>
      </c>
      <c r="F7" s="315" t="s">
        <v>60</v>
      </c>
      <c r="G7" s="279" t="s">
        <v>61</v>
      </c>
      <c r="H7" s="280" t="s">
        <v>62</v>
      </c>
      <c r="I7" s="23" t="s">
        <v>62</v>
      </c>
      <c r="J7" s="328" t="s">
        <v>43</v>
      </c>
      <c r="K7" s="296"/>
      <c r="L7" s="294"/>
      <c r="M7" s="297"/>
      <c r="N7" s="297"/>
      <c r="O7" s="297"/>
      <c r="P7" s="295"/>
      <c r="Q7" s="65"/>
      <c r="W7" s="126"/>
      <c r="X7" s="125"/>
      <c r="Y7" s="125"/>
      <c r="Z7" s="125"/>
      <c r="AA7" s="41"/>
      <c r="AB7" s="41"/>
      <c r="AC7" s="35"/>
      <c r="AD7" s="125"/>
      <c r="AE7" s="41"/>
      <c r="AF7" s="39"/>
      <c r="AG7" s="42"/>
      <c r="AH7" s="42"/>
      <c r="AI7" s="42"/>
      <c r="AJ7" s="40"/>
    </row>
    <row r="8" spans="4:36" x14ac:dyDescent="0.2">
      <c r="D8" s="321"/>
      <c r="E8" s="289"/>
      <c r="F8" s="324"/>
      <c r="G8" s="329"/>
      <c r="H8" s="324"/>
      <c r="I8" s="292"/>
      <c r="J8" s="281"/>
      <c r="K8" s="296"/>
      <c r="L8" s="271"/>
      <c r="M8" s="297"/>
      <c r="N8" s="297"/>
      <c r="O8" s="262"/>
      <c r="P8" s="295"/>
      <c r="Q8" s="65"/>
      <c r="W8" s="126"/>
      <c r="X8" s="125"/>
      <c r="Y8" s="125"/>
      <c r="Z8" s="125"/>
      <c r="AA8" s="41"/>
      <c r="AB8" s="41"/>
      <c r="AC8" s="35"/>
      <c r="AD8" s="43"/>
      <c r="AE8" s="41"/>
      <c r="AF8" s="44"/>
      <c r="AG8" s="42"/>
      <c r="AH8" s="42"/>
      <c r="AI8" s="35"/>
      <c r="AJ8" s="40"/>
    </row>
    <row r="9" spans="4:36" ht="15" customHeight="1" x14ac:dyDescent="0.2">
      <c r="D9" s="287" t="s">
        <v>56</v>
      </c>
      <c r="E9" s="187">
        <v>125764.780308142</v>
      </c>
      <c r="F9" s="26">
        <v>0.91250638668391848</v>
      </c>
      <c r="G9" s="282">
        <v>136.77510353090318</v>
      </c>
      <c r="H9" s="133">
        <v>2010.0469214901532</v>
      </c>
      <c r="I9" s="187">
        <v>1909.5445754156453</v>
      </c>
      <c r="J9" s="283">
        <v>1.9431715515908221</v>
      </c>
      <c r="K9" s="298"/>
      <c r="L9" s="269"/>
      <c r="M9" s="239"/>
      <c r="N9" s="237"/>
      <c r="O9" s="237"/>
      <c r="P9" s="239"/>
      <c r="Q9" s="65"/>
      <c r="W9" s="67"/>
      <c r="X9" s="45"/>
      <c r="Y9" s="46"/>
      <c r="Z9" s="47"/>
      <c r="AA9" s="47"/>
      <c r="AB9" s="47"/>
      <c r="AC9" s="48"/>
      <c r="AD9" s="47"/>
      <c r="AE9" s="47"/>
      <c r="AF9" s="49"/>
      <c r="AG9" s="50"/>
      <c r="AH9" s="46"/>
      <c r="AI9" s="46"/>
      <c r="AJ9" s="50"/>
    </row>
    <row r="10" spans="4:36" x14ac:dyDescent="0.2">
      <c r="D10" s="287" t="s">
        <v>56</v>
      </c>
      <c r="E10" s="187">
        <v>30895.946383283001</v>
      </c>
      <c r="F10" s="26">
        <v>0.98182063556400834</v>
      </c>
      <c r="G10" s="282">
        <v>12.318974714867318</v>
      </c>
      <c r="H10" s="133">
        <v>181.03965240969009</v>
      </c>
      <c r="I10" s="187">
        <v>171.98766978920557</v>
      </c>
      <c r="J10" s="283">
        <v>1.4964142864694379</v>
      </c>
      <c r="K10" s="298"/>
      <c r="L10" s="269"/>
      <c r="M10" s="239"/>
      <c r="N10" s="237"/>
      <c r="O10" s="237"/>
      <c r="P10" s="239"/>
      <c r="Q10" s="65"/>
      <c r="W10" s="67"/>
      <c r="X10" s="45"/>
      <c r="Y10" s="48"/>
      <c r="Z10" s="47"/>
      <c r="AA10" s="47"/>
      <c r="AB10" s="47"/>
      <c r="AC10" s="48"/>
      <c r="AD10" s="47"/>
      <c r="AE10" s="47"/>
      <c r="AF10" s="49"/>
      <c r="AG10" s="50"/>
      <c r="AH10" s="46"/>
      <c r="AI10" s="46"/>
      <c r="AJ10" s="50"/>
    </row>
    <row r="11" spans="4:36" x14ac:dyDescent="0.2">
      <c r="D11" s="287" t="s">
        <v>56</v>
      </c>
      <c r="E11" s="187">
        <v>45636.259746691001</v>
      </c>
      <c r="F11" s="26">
        <v>0.97341312325251372</v>
      </c>
      <c r="G11" s="282">
        <v>26.938265026944265</v>
      </c>
      <c r="H11" s="133">
        <v>395.88474283597293</v>
      </c>
      <c r="I11" s="187">
        <v>376.09050569417428</v>
      </c>
      <c r="J11" s="283">
        <v>3.1268073934887188</v>
      </c>
      <c r="K11" s="298"/>
      <c r="L11" s="269"/>
      <c r="M11" s="239"/>
      <c r="N11" s="237"/>
      <c r="O11" s="237"/>
      <c r="P11" s="239"/>
      <c r="Q11" s="69"/>
      <c r="W11" s="67"/>
      <c r="X11" s="45"/>
      <c r="Y11" s="46"/>
      <c r="Z11" s="47"/>
      <c r="AA11" s="47"/>
      <c r="AB11" s="47"/>
      <c r="AC11" s="48"/>
      <c r="AD11" s="47"/>
      <c r="AE11" s="47"/>
      <c r="AF11" s="49"/>
      <c r="AG11" s="50"/>
      <c r="AH11" s="46"/>
      <c r="AI11" s="46"/>
      <c r="AJ11" s="50"/>
    </row>
    <row r="12" spans="4:36" x14ac:dyDescent="0.2">
      <c r="D12" s="287" t="s">
        <v>56</v>
      </c>
      <c r="E12" s="187">
        <v>79236.773730601111</v>
      </c>
      <c r="F12" s="26">
        <v>0.95099966294624017</v>
      </c>
      <c r="G12" s="282">
        <v>66.537345747192845</v>
      </c>
      <c r="H12" s="133">
        <v>977.83283310074603</v>
      </c>
      <c r="I12" s="187">
        <v>928.94119144570868</v>
      </c>
      <c r="J12" s="283">
        <v>3.5528278339218318</v>
      </c>
      <c r="K12" s="298"/>
      <c r="L12" s="269"/>
      <c r="M12" s="239"/>
      <c r="N12" s="237"/>
      <c r="O12" s="237"/>
      <c r="P12" s="239"/>
      <c r="Q12" s="69"/>
      <c r="W12" s="67"/>
      <c r="X12" s="45"/>
      <c r="Y12" s="46"/>
      <c r="Z12" s="47"/>
      <c r="AA12" s="47"/>
      <c r="AB12" s="47"/>
      <c r="AC12" s="48"/>
      <c r="AD12" s="47"/>
      <c r="AE12" s="47"/>
      <c r="AF12" s="49"/>
      <c r="AG12" s="50"/>
      <c r="AH12" s="46"/>
      <c r="AI12" s="46"/>
      <c r="AJ12" s="50"/>
    </row>
    <row r="13" spans="4:36" x14ac:dyDescent="0.2">
      <c r="D13" s="322" t="s">
        <v>1</v>
      </c>
      <c r="E13" s="187">
        <v>65336.164140394001</v>
      </c>
      <c r="F13" s="26">
        <v>0.96081984416824706</v>
      </c>
      <c r="G13" s="282">
        <v>49.07384841355487</v>
      </c>
      <c r="H13" s="133">
        <v>721.18927628560232</v>
      </c>
      <c r="I13" s="187">
        <v>685.12981247132223</v>
      </c>
      <c r="J13" s="283">
        <v>2.663355463485249</v>
      </c>
      <c r="K13" s="298"/>
      <c r="L13" s="269"/>
      <c r="M13" s="239"/>
      <c r="N13" s="237"/>
      <c r="O13" s="237"/>
      <c r="P13" s="239"/>
      <c r="Q13" s="69"/>
      <c r="W13" s="67"/>
      <c r="X13" s="45"/>
      <c r="Y13" s="46"/>
      <c r="Z13" s="47"/>
      <c r="AA13" s="47"/>
      <c r="AB13" s="47"/>
      <c r="AC13" s="48"/>
      <c r="AD13" s="47"/>
      <c r="AE13" s="47"/>
      <c r="AF13" s="49"/>
      <c r="AG13" s="50"/>
      <c r="AH13" s="46"/>
      <c r="AI13" s="46"/>
      <c r="AJ13" s="50"/>
    </row>
    <row r="14" spans="4:36" x14ac:dyDescent="0.2">
      <c r="D14" s="322" t="s">
        <v>1</v>
      </c>
      <c r="E14" s="187">
        <v>95225.755753596983</v>
      </c>
      <c r="F14" s="26">
        <v>0.93874832837402322</v>
      </c>
      <c r="G14" s="282">
        <v>88.578806914364421</v>
      </c>
      <c r="H14" s="133">
        <v>1301.7541464134995</v>
      </c>
      <c r="I14" s="187">
        <v>1236.6664390928245</v>
      </c>
      <c r="J14" s="283">
        <v>2.2498217690458429</v>
      </c>
      <c r="K14" s="298"/>
      <c r="L14" s="269"/>
      <c r="M14" s="239"/>
      <c r="N14" s="237"/>
      <c r="O14" s="237"/>
      <c r="P14" s="239"/>
      <c r="Q14" s="69"/>
      <c r="W14" s="67"/>
      <c r="X14" s="45"/>
      <c r="Y14" s="46"/>
      <c r="Z14" s="47"/>
      <c r="AA14" s="47"/>
      <c r="AB14" s="47"/>
      <c r="AC14" s="48"/>
      <c r="AD14" s="47"/>
      <c r="AE14" s="47"/>
      <c r="AF14" s="49"/>
      <c r="AG14" s="50"/>
      <c r="AH14" s="46"/>
      <c r="AI14" s="46"/>
      <c r="AJ14" s="50"/>
    </row>
    <row r="15" spans="4:36" x14ac:dyDescent="0.2">
      <c r="D15" s="322" t="s">
        <v>1</v>
      </c>
      <c r="E15" s="187">
        <v>63219.138330551003</v>
      </c>
      <c r="F15" s="26">
        <v>0.96224761211262477</v>
      </c>
      <c r="G15" s="282">
        <v>46.549682036846363</v>
      </c>
      <c r="H15" s="133">
        <v>684.09412721349418</v>
      </c>
      <c r="I15" s="187">
        <v>649.8894208528194</v>
      </c>
      <c r="J15" s="283">
        <v>2.3892877935183385</v>
      </c>
      <c r="K15" s="298"/>
      <c r="L15" s="269"/>
      <c r="M15" s="239"/>
      <c r="N15" s="237"/>
      <c r="O15" s="237"/>
      <c r="P15" s="239"/>
      <c r="Q15" s="69"/>
      <c r="W15" s="70"/>
      <c r="X15" s="51"/>
      <c r="Y15" s="46"/>
      <c r="Z15" s="47"/>
      <c r="AA15" s="47"/>
      <c r="AB15" s="47"/>
      <c r="AC15" s="48"/>
      <c r="AD15" s="47"/>
      <c r="AE15" s="47"/>
      <c r="AF15" s="49"/>
      <c r="AG15" s="50"/>
      <c r="AH15" s="46"/>
      <c r="AI15" s="46"/>
      <c r="AJ15" s="50"/>
    </row>
    <row r="16" spans="4:36" x14ac:dyDescent="0.2">
      <c r="D16" s="322" t="s">
        <v>1</v>
      </c>
      <c r="E16" s="187">
        <v>34717.781145679</v>
      </c>
      <c r="F16" s="26">
        <v>0.97972421222795703</v>
      </c>
      <c r="G16" s="282">
        <v>15.952562839707246</v>
      </c>
      <c r="H16" s="133">
        <v>234.43886349233767</v>
      </c>
      <c r="I16" s="187">
        <v>222.71692031772079</v>
      </c>
      <c r="J16" s="283">
        <v>3.1474997288209137</v>
      </c>
      <c r="K16" s="298"/>
      <c r="L16" s="269"/>
      <c r="M16" s="239"/>
      <c r="N16" s="237"/>
      <c r="O16" s="237"/>
      <c r="P16" s="239"/>
      <c r="Q16" s="69"/>
      <c r="W16" s="70"/>
      <c r="X16" s="51"/>
      <c r="Y16" s="46"/>
      <c r="Z16" s="47"/>
      <c r="AA16" s="47"/>
      <c r="AB16" s="47"/>
      <c r="AC16" s="48"/>
      <c r="AD16" s="47"/>
      <c r="AE16" s="47"/>
      <c r="AF16" s="49"/>
      <c r="AG16" s="50"/>
      <c r="AH16" s="46"/>
      <c r="AI16" s="46"/>
      <c r="AJ16" s="50"/>
    </row>
    <row r="17" spans="4:36" x14ac:dyDescent="0.2">
      <c r="D17" s="322" t="s">
        <v>1</v>
      </c>
      <c r="E17" s="187">
        <v>73996.943592109004</v>
      </c>
      <c r="F17" s="26">
        <v>0.95479213900168591</v>
      </c>
      <c r="G17" s="282">
        <v>59.77180124308682</v>
      </c>
      <c r="H17" s="133">
        <v>878.40639106840388</v>
      </c>
      <c r="I17" s="187">
        <v>834.48607151498368</v>
      </c>
      <c r="J17" s="283">
        <v>3.1709386863849529</v>
      </c>
      <c r="K17" s="298"/>
      <c r="L17" s="269"/>
      <c r="M17" s="239"/>
      <c r="N17" s="237"/>
      <c r="O17" s="237"/>
      <c r="P17" s="239"/>
      <c r="Q17" s="69"/>
      <c r="W17" s="70"/>
      <c r="X17" s="51"/>
      <c r="Y17" s="46"/>
      <c r="Z17" s="47"/>
      <c r="AA17" s="47"/>
      <c r="AB17" s="47"/>
      <c r="AC17" s="48"/>
      <c r="AD17" s="47"/>
      <c r="AE17" s="47"/>
      <c r="AF17" s="49"/>
      <c r="AG17" s="50"/>
      <c r="AH17" s="46"/>
      <c r="AI17" s="46"/>
      <c r="AJ17" s="50"/>
    </row>
    <row r="18" spans="4:36" x14ac:dyDescent="0.2">
      <c r="D18" s="322" t="s">
        <v>1</v>
      </c>
      <c r="E18" s="187">
        <v>63013.818556254497</v>
      </c>
      <c r="F18" s="26">
        <v>0.96238513055738972</v>
      </c>
      <c r="G18" s="282">
        <v>46.306759464178455</v>
      </c>
      <c r="H18" s="133">
        <v>680.52413708556662</v>
      </c>
      <c r="I18" s="187">
        <v>646.49793023128825</v>
      </c>
      <c r="J18" s="283">
        <v>2.6962109364761795</v>
      </c>
      <c r="K18" s="298"/>
      <c r="L18" s="269"/>
      <c r="M18" s="239"/>
      <c r="N18" s="237"/>
      <c r="O18" s="237"/>
      <c r="P18" s="239"/>
      <c r="Q18" s="69"/>
      <c r="W18" s="70"/>
      <c r="X18" s="51"/>
      <c r="Y18" s="46"/>
      <c r="Z18" s="47"/>
      <c r="AA18" s="47"/>
      <c r="AB18" s="47"/>
      <c r="AC18" s="48"/>
      <c r="AD18" s="47"/>
      <c r="AE18" s="47"/>
      <c r="AF18" s="49"/>
      <c r="AG18" s="50"/>
      <c r="AH18" s="46"/>
      <c r="AI18" s="46"/>
      <c r="AJ18" s="50"/>
    </row>
    <row r="19" spans="4:36" x14ac:dyDescent="0.2">
      <c r="D19" s="322" t="s">
        <v>1</v>
      </c>
      <c r="E19" s="187">
        <v>82916.063206951992</v>
      </c>
      <c r="F19" s="26">
        <v>0.94827104052256517</v>
      </c>
      <c r="G19" s="282">
        <v>71.421750692518401</v>
      </c>
      <c r="H19" s="133">
        <v>1049.6140481772504</v>
      </c>
      <c r="I19" s="187">
        <v>997.13334576838781</v>
      </c>
      <c r="J19" s="283">
        <v>3.1262564780355464</v>
      </c>
      <c r="K19" s="298"/>
      <c r="L19" s="269"/>
      <c r="M19" s="239"/>
      <c r="N19" s="237"/>
      <c r="O19" s="237"/>
      <c r="P19" s="239"/>
      <c r="Q19" s="69"/>
      <c r="W19" s="70"/>
      <c r="X19" s="51"/>
      <c r="Y19" s="46"/>
      <c r="Z19" s="47"/>
      <c r="AA19" s="47"/>
      <c r="AB19" s="47"/>
      <c r="AC19" s="48"/>
      <c r="AD19" s="47"/>
      <c r="AE19" s="47"/>
      <c r="AF19" s="49"/>
      <c r="AG19" s="50"/>
      <c r="AH19" s="46"/>
      <c r="AI19" s="46"/>
      <c r="AJ19" s="50"/>
    </row>
    <row r="20" spans="4:36" x14ac:dyDescent="0.2">
      <c r="D20" s="322" t="s">
        <v>1</v>
      </c>
      <c r="E20" s="187">
        <v>72740.271823788004</v>
      </c>
      <c r="F20" s="26">
        <v>0.95568536298594609</v>
      </c>
      <c r="G20" s="282">
        <v>58.182254627377674</v>
      </c>
      <c r="H20" s="133">
        <v>855.04641400394223</v>
      </c>
      <c r="I20" s="187">
        <v>812.29409330374506</v>
      </c>
      <c r="J20" s="283">
        <v>2.2154747821515004</v>
      </c>
      <c r="K20" s="298"/>
      <c r="L20" s="269"/>
      <c r="M20" s="239"/>
      <c r="N20" s="237"/>
      <c r="O20" s="237"/>
      <c r="P20" s="239"/>
      <c r="Q20" s="69"/>
      <c r="W20" s="70"/>
      <c r="X20" s="51"/>
      <c r="Y20" s="46"/>
      <c r="Z20" s="47"/>
      <c r="AA20" s="47"/>
      <c r="AB20" s="47"/>
      <c r="AC20" s="48"/>
      <c r="AD20" s="47"/>
      <c r="AE20" s="47"/>
      <c r="AF20" s="49"/>
      <c r="AG20" s="50"/>
      <c r="AH20" s="46"/>
      <c r="AI20" s="46"/>
      <c r="AJ20" s="50"/>
    </row>
    <row r="21" spans="4:36" x14ac:dyDescent="0.2">
      <c r="D21" s="322" t="s">
        <v>1</v>
      </c>
      <c r="E21" s="187">
        <v>46233.357911313899</v>
      </c>
      <c r="F21" s="26">
        <v>0.97305423726016038</v>
      </c>
      <c r="G21" s="282">
        <v>27.565115814686077</v>
      </c>
      <c r="H21" s="133">
        <v>405.09694201262658</v>
      </c>
      <c r="I21" s="187">
        <v>384.84209491199522</v>
      </c>
      <c r="J21" s="283">
        <v>4.9948808820633985</v>
      </c>
      <c r="K21" s="298"/>
      <c r="L21" s="269"/>
      <c r="M21" s="239"/>
      <c r="N21" s="237"/>
      <c r="O21" s="237"/>
      <c r="P21" s="239"/>
      <c r="Q21" s="69"/>
      <c r="W21" s="70"/>
      <c r="X21" s="51"/>
      <c r="Y21" s="46"/>
      <c r="Z21" s="47"/>
      <c r="AA21" s="47"/>
      <c r="AB21" s="47"/>
      <c r="AC21" s="48"/>
      <c r="AD21" s="47"/>
      <c r="AE21" s="47"/>
      <c r="AF21" s="49"/>
      <c r="AG21" s="50"/>
      <c r="AH21" s="46"/>
      <c r="AI21" s="46"/>
      <c r="AJ21" s="50"/>
    </row>
    <row r="22" spans="4:36" x14ac:dyDescent="0.2">
      <c r="D22" s="322" t="s">
        <v>1</v>
      </c>
      <c r="E22" s="187">
        <v>44158.669399999999</v>
      </c>
      <c r="F22" s="26">
        <v>0.97429509819865956</v>
      </c>
      <c r="G22" s="282">
        <v>25.398738524177197</v>
      </c>
      <c r="H22" s="133">
        <v>373.25986135130807</v>
      </c>
      <c r="I22" s="187">
        <v>354.59686828374265</v>
      </c>
      <c r="J22" s="283">
        <v>5.0788002980625935</v>
      </c>
      <c r="K22" s="298"/>
      <c r="L22" s="269"/>
      <c r="M22" s="239"/>
      <c r="N22" s="237"/>
      <c r="O22" s="237"/>
      <c r="P22" s="239"/>
      <c r="Q22" s="69"/>
      <c r="W22" s="70"/>
      <c r="X22" s="51"/>
      <c r="Y22" s="46"/>
      <c r="Z22" s="47"/>
      <c r="AA22" s="47"/>
      <c r="AB22" s="47"/>
      <c r="AC22" s="48"/>
      <c r="AD22" s="47"/>
      <c r="AE22" s="47"/>
      <c r="AF22" s="49"/>
      <c r="AG22" s="50"/>
      <c r="AH22" s="46"/>
      <c r="AI22" s="46"/>
      <c r="AJ22" s="50"/>
    </row>
    <row r="23" spans="4:36" x14ac:dyDescent="0.2">
      <c r="D23" s="322" t="s">
        <v>1</v>
      </c>
      <c r="E23" s="187">
        <v>44470.511691999993</v>
      </c>
      <c r="F23" s="26">
        <v>0.97410968632600314</v>
      </c>
      <c r="G23" s="282">
        <v>25.722267470368667</v>
      </c>
      <c r="H23" s="133">
        <v>378.01444274453792</v>
      </c>
      <c r="I23" s="187">
        <v>359.113720607311</v>
      </c>
      <c r="J23" s="283">
        <v>5.0788002980625935</v>
      </c>
      <c r="K23" s="298"/>
      <c r="L23" s="269"/>
      <c r="M23" s="239"/>
      <c r="N23" s="237"/>
      <c r="O23" s="237"/>
      <c r="P23" s="239"/>
      <c r="Q23" s="69"/>
      <c r="W23" s="70"/>
      <c r="X23" s="51"/>
      <c r="Y23" s="46"/>
      <c r="Z23" s="47"/>
      <c r="AA23" s="47"/>
      <c r="AB23" s="47"/>
      <c r="AC23" s="48"/>
      <c r="AD23" s="47"/>
      <c r="AE23" s="47"/>
      <c r="AF23" s="49"/>
      <c r="AG23" s="50"/>
      <c r="AH23" s="46"/>
      <c r="AI23" s="46"/>
      <c r="AJ23" s="50"/>
    </row>
    <row r="24" spans="4:36" x14ac:dyDescent="0.2">
      <c r="D24" s="322" t="s">
        <v>1</v>
      </c>
      <c r="E24" s="187">
        <v>37941.321692228004</v>
      </c>
      <c r="F24" s="26">
        <v>0.97791055417078832</v>
      </c>
      <c r="G24" s="282">
        <v>19.102331470970363</v>
      </c>
      <c r="H24" s="133">
        <v>280.72786329738045</v>
      </c>
      <c r="I24" s="187">
        <v>266.69147013251143</v>
      </c>
      <c r="J24" s="283">
        <v>4.4289287904192909</v>
      </c>
      <c r="K24" s="298"/>
      <c r="L24" s="269"/>
      <c r="M24" s="239"/>
      <c r="N24" s="237"/>
      <c r="O24" s="237"/>
      <c r="P24" s="239"/>
      <c r="Q24" s="69"/>
      <c r="W24" s="70"/>
      <c r="X24" s="51"/>
      <c r="Y24" s="46"/>
      <c r="Z24" s="47"/>
      <c r="AA24" s="47"/>
      <c r="AB24" s="47"/>
      <c r="AC24" s="48"/>
      <c r="AD24" s="47"/>
      <c r="AE24" s="47"/>
      <c r="AF24" s="49"/>
      <c r="AG24" s="50"/>
      <c r="AH24" s="46"/>
      <c r="AI24" s="46"/>
      <c r="AJ24" s="50"/>
    </row>
    <row r="25" spans="4:36" x14ac:dyDescent="0.2">
      <c r="D25" s="322" t="s">
        <v>1</v>
      </c>
      <c r="E25" s="187">
        <v>38060.389112974</v>
      </c>
      <c r="F25" s="26">
        <v>0.97784276737101372</v>
      </c>
      <c r="G25" s="282">
        <v>19.220169601482123</v>
      </c>
      <c r="H25" s="133">
        <v>282.45961246338129</v>
      </c>
      <c r="I25" s="187">
        <v>268.33663184021219</v>
      </c>
      <c r="J25" s="283">
        <v>3.4431109791781513</v>
      </c>
      <c r="K25" s="298"/>
      <c r="L25" s="269"/>
      <c r="M25" s="239"/>
      <c r="N25" s="237"/>
      <c r="O25" s="237"/>
      <c r="P25" s="239"/>
      <c r="Q25" s="69"/>
      <c r="W25" s="70"/>
      <c r="X25" s="51"/>
      <c r="Y25" s="46"/>
      <c r="Z25" s="47"/>
      <c r="AA25" s="47"/>
      <c r="AB25" s="47"/>
      <c r="AC25" s="48"/>
      <c r="AD25" s="47"/>
      <c r="AE25" s="47"/>
      <c r="AF25" s="49"/>
      <c r="AG25" s="50"/>
      <c r="AH25" s="46"/>
      <c r="AI25" s="46"/>
      <c r="AJ25" s="50"/>
    </row>
    <row r="26" spans="4:36" x14ac:dyDescent="0.2">
      <c r="D26" s="322" t="s">
        <v>1</v>
      </c>
      <c r="E26" s="187">
        <v>33974.566692704</v>
      </c>
      <c r="F26" s="26">
        <v>0.98013647008598703</v>
      </c>
      <c r="G26" s="282">
        <v>15.237410543580397</v>
      </c>
      <c r="H26" s="133">
        <v>223.9289853484575</v>
      </c>
      <c r="I26" s="187">
        <v>212.73253608103462</v>
      </c>
      <c r="J26" s="283">
        <v>4.9319152169680045</v>
      </c>
      <c r="K26" s="298"/>
      <c r="L26" s="269"/>
      <c r="M26" s="239"/>
      <c r="N26" s="237"/>
      <c r="O26" s="237"/>
      <c r="P26" s="239"/>
      <c r="Q26" s="69"/>
      <c r="W26" s="71"/>
      <c r="X26" s="52"/>
      <c r="Y26" s="46"/>
      <c r="Z26" s="47"/>
      <c r="AA26" s="47"/>
      <c r="AB26" s="47"/>
      <c r="AC26" s="48"/>
      <c r="AD26" s="47"/>
      <c r="AE26" s="47"/>
      <c r="AF26" s="49"/>
      <c r="AG26" s="50"/>
      <c r="AH26" s="46"/>
      <c r="AI26" s="46"/>
      <c r="AJ26" s="50"/>
    </row>
    <row r="27" spans="4:36" x14ac:dyDescent="0.2">
      <c r="D27" s="322" t="s">
        <v>1</v>
      </c>
      <c r="E27" s="187">
        <v>85327.826888237993</v>
      </c>
      <c r="F27" s="26">
        <v>0.94645305600150431</v>
      </c>
      <c r="G27" s="282">
        <v>74.683864623844428</v>
      </c>
      <c r="H27" s="133">
        <v>1097.5540745120177</v>
      </c>
      <c r="I27" s="187">
        <v>1042.6763707864168</v>
      </c>
      <c r="J27" s="283">
        <v>2.9294949588265675</v>
      </c>
      <c r="K27" s="298"/>
      <c r="L27" s="269"/>
      <c r="M27" s="239"/>
      <c r="N27" s="237"/>
      <c r="O27" s="237"/>
      <c r="P27" s="239"/>
      <c r="Q27" s="69"/>
      <c r="W27" s="71"/>
      <c r="X27" s="52"/>
      <c r="Y27" s="46"/>
      <c r="Z27" s="47"/>
      <c r="AA27" s="47"/>
      <c r="AB27" s="47"/>
      <c r="AC27" s="48"/>
      <c r="AD27" s="47"/>
      <c r="AE27" s="47"/>
      <c r="AF27" s="49"/>
      <c r="AG27" s="50"/>
      <c r="AH27" s="46"/>
      <c r="AI27" s="46"/>
      <c r="AJ27" s="50"/>
    </row>
    <row r="28" spans="4:36" x14ac:dyDescent="0.2">
      <c r="D28" s="322" t="s">
        <v>1</v>
      </c>
      <c r="E28" s="187">
        <v>108155.777760942</v>
      </c>
      <c r="F28" s="26">
        <v>0.92809303255165498</v>
      </c>
      <c r="G28" s="282">
        <v>107.98398363568712</v>
      </c>
      <c r="H28" s="133">
        <v>1586.932623510058</v>
      </c>
      <c r="I28" s="187">
        <v>1507.5859923345549</v>
      </c>
      <c r="J28" s="283">
        <v>1.8807599841885967</v>
      </c>
      <c r="K28" s="298"/>
      <c r="L28" s="269"/>
      <c r="M28" s="239"/>
      <c r="N28" s="237"/>
      <c r="O28" s="237"/>
      <c r="P28" s="239"/>
      <c r="Q28" s="69"/>
      <c r="W28" s="71"/>
      <c r="X28" s="52"/>
      <c r="Y28" s="46"/>
      <c r="Z28" s="47"/>
      <c r="AA28" s="47"/>
      <c r="AB28" s="47"/>
      <c r="AC28" s="48"/>
      <c r="AD28" s="47"/>
      <c r="AE28" s="47"/>
      <c r="AF28" s="49"/>
      <c r="AG28" s="50"/>
      <c r="AH28" s="46"/>
      <c r="AI28" s="46"/>
      <c r="AJ28" s="50"/>
    </row>
    <row r="29" spans="4:36" x14ac:dyDescent="0.2">
      <c r="D29" s="322" t="s">
        <v>1</v>
      </c>
      <c r="E29" s="187">
        <v>75426.406872831009</v>
      </c>
      <c r="F29" s="26">
        <v>0.95376841786500033</v>
      </c>
      <c r="G29" s="282">
        <v>61.595405328608706</v>
      </c>
      <c r="H29" s="133">
        <v>905.20607670923357</v>
      </c>
      <c r="I29" s="187">
        <v>859.94577287377183</v>
      </c>
      <c r="J29" s="283">
        <v>2.2575113100752651</v>
      </c>
      <c r="K29" s="298"/>
      <c r="L29" s="269"/>
      <c r="M29" s="239"/>
      <c r="N29" s="237"/>
      <c r="O29" s="237"/>
      <c r="P29" s="239"/>
      <c r="Q29" s="69"/>
      <c r="W29" s="71"/>
      <c r="X29" s="52"/>
      <c r="Y29" s="46"/>
      <c r="Z29" s="47"/>
      <c r="AA29" s="47"/>
      <c r="AB29" s="47"/>
      <c r="AC29" s="48"/>
      <c r="AD29" s="47"/>
      <c r="AE29" s="47"/>
      <c r="AF29" s="49"/>
      <c r="AG29" s="50"/>
      <c r="AH29" s="46"/>
      <c r="AI29" s="46"/>
      <c r="AJ29" s="50"/>
    </row>
    <row r="30" spans="4:36" x14ac:dyDescent="0.2">
      <c r="D30" s="322" t="s">
        <v>1</v>
      </c>
      <c r="E30" s="187">
        <v>61407.281330960999</v>
      </c>
      <c r="F30" s="26">
        <v>0.96345533047057574</v>
      </c>
      <c r="G30" s="282">
        <v>44.417465930201622</v>
      </c>
      <c r="H30" s="133">
        <v>652.75907931024301</v>
      </c>
      <c r="I30" s="187">
        <v>620.12112534473079</v>
      </c>
      <c r="J30" s="283">
        <v>2.1582437397601577</v>
      </c>
      <c r="K30" s="298"/>
      <c r="L30" s="269"/>
      <c r="M30" s="239"/>
      <c r="N30" s="237"/>
      <c r="O30" s="237"/>
      <c r="P30" s="239"/>
      <c r="Q30" s="69"/>
      <c r="W30" s="71"/>
      <c r="X30" s="52"/>
      <c r="Y30" s="46"/>
      <c r="Z30" s="47"/>
      <c r="AA30" s="47"/>
      <c r="AB30" s="47"/>
      <c r="AC30" s="48"/>
      <c r="AD30" s="47"/>
      <c r="AE30" s="47"/>
      <c r="AF30" s="49"/>
      <c r="AG30" s="50"/>
      <c r="AH30" s="46"/>
      <c r="AI30" s="46"/>
      <c r="AJ30" s="50"/>
    </row>
    <row r="31" spans="4:36" x14ac:dyDescent="0.2">
      <c r="D31" s="322" t="s">
        <v>1</v>
      </c>
      <c r="E31" s="187">
        <v>59439.735118329998</v>
      </c>
      <c r="F31" s="26">
        <v>0.96475195332716013</v>
      </c>
      <c r="G31" s="282">
        <v>42.131262835630217</v>
      </c>
      <c r="H31" s="133">
        <v>619.16103863242165</v>
      </c>
      <c r="I31" s="187">
        <v>588.20298670080058</v>
      </c>
      <c r="J31" s="283">
        <v>1.7984325275576614</v>
      </c>
      <c r="K31" s="298"/>
      <c r="L31" s="269"/>
      <c r="M31" s="239"/>
      <c r="N31" s="237"/>
      <c r="O31" s="237"/>
      <c r="P31" s="239"/>
      <c r="Q31" s="69"/>
      <c r="W31" s="71"/>
      <c r="X31" s="52"/>
      <c r="Y31" s="46"/>
      <c r="Z31" s="47"/>
      <c r="AA31" s="47"/>
      <c r="AB31" s="47"/>
      <c r="AC31" s="48"/>
      <c r="AD31" s="47"/>
      <c r="AE31" s="47"/>
      <c r="AF31" s="49"/>
      <c r="AG31" s="50"/>
      <c r="AH31" s="46"/>
      <c r="AI31" s="46"/>
      <c r="AJ31" s="50"/>
    </row>
    <row r="32" spans="4:36" x14ac:dyDescent="0.2">
      <c r="D32" s="322" t="s">
        <v>1</v>
      </c>
      <c r="E32" s="187">
        <v>36316.4077462524</v>
      </c>
      <c r="F32" s="26">
        <v>0.97882997347481948</v>
      </c>
      <c r="G32" s="282">
        <v>17.504852320569853</v>
      </c>
      <c r="H32" s="133">
        <v>257.25130970309453</v>
      </c>
      <c r="I32" s="187">
        <v>244.3887442179398</v>
      </c>
      <c r="J32" s="283">
        <v>5.1019790768814755</v>
      </c>
      <c r="K32" s="298"/>
      <c r="L32" s="269"/>
      <c r="M32" s="239"/>
      <c r="N32" s="237"/>
      <c r="O32" s="237"/>
      <c r="P32" s="239"/>
      <c r="Q32" s="69"/>
      <c r="W32" s="71"/>
      <c r="X32" s="52"/>
      <c r="Y32" s="46"/>
      <c r="Z32" s="47"/>
      <c r="AA32" s="47"/>
      <c r="AB32" s="47"/>
      <c r="AC32" s="48"/>
      <c r="AD32" s="47"/>
      <c r="AE32" s="47"/>
      <c r="AF32" s="49"/>
      <c r="AG32" s="50"/>
      <c r="AH32" s="46"/>
      <c r="AI32" s="46"/>
      <c r="AJ32" s="50"/>
    </row>
    <row r="33" spans="4:36" x14ac:dyDescent="0.2">
      <c r="D33" s="322" t="s">
        <v>1</v>
      </c>
      <c r="E33" s="187">
        <v>67410.597712973002</v>
      </c>
      <c r="F33" s="26">
        <v>0.95940341154076092</v>
      </c>
      <c r="G33" s="282">
        <v>51.581684022857075</v>
      </c>
      <c r="H33" s="133">
        <v>758.04442839990759</v>
      </c>
      <c r="I33" s="187">
        <v>720.1422069799122</v>
      </c>
      <c r="J33" s="283">
        <v>1.9181067085587946</v>
      </c>
      <c r="K33" s="298"/>
      <c r="L33" s="269"/>
      <c r="M33" s="239"/>
      <c r="N33" s="237"/>
      <c r="O33" s="237"/>
      <c r="P33" s="239"/>
      <c r="Q33" s="69"/>
      <c r="W33" s="71"/>
      <c r="X33" s="52"/>
      <c r="Y33" s="46"/>
      <c r="Z33" s="47"/>
      <c r="AA33" s="47"/>
      <c r="AB33" s="47"/>
      <c r="AC33" s="48"/>
      <c r="AD33" s="47"/>
      <c r="AE33" s="47"/>
      <c r="AF33" s="49"/>
      <c r="AG33" s="50"/>
      <c r="AH33" s="46"/>
      <c r="AI33" s="46"/>
      <c r="AJ33" s="50"/>
    </row>
    <row r="34" spans="4:36" x14ac:dyDescent="0.2">
      <c r="D34" s="322" t="s">
        <v>1</v>
      </c>
      <c r="E34" s="187">
        <v>35669.838718583</v>
      </c>
      <c r="F34" s="26">
        <v>0.97919288199708998</v>
      </c>
      <c r="G34" s="282">
        <v>16.874716448042921</v>
      </c>
      <c r="H34" s="133">
        <v>247.99083292043878</v>
      </c>
      <c r="I34" s="187">
        <v>235.59129127441682</v>
      </c>
      <c r="J34" s="283">
        <v>4.2588723969871509</v>
      </c>
      <c r="K34" s="298"/>
      <c r="L34" s="269"/>
      <c r="M34" s="239"/>
      <c r="N34" s="237"/>
      <c r="O34" s="237"/>
      <c r="P34" s="239"/>
      <c r="Q34" s="69"/>
      <c r="W34" s="71"/>
      <c r="X34" s="52"/>
      <c r="Y34" s="46"/>
      <c r="Z34" s="47"/>
      <c r="AA34" s="47"/>
      <c r="AB34" s="47"/>
      <c r="AC34" s="48"/>
      <c r="AD34" s="47"/>
      <c r="AE34" s="47"/>
      <c r="AF34" s="49"/>
      <c r="AG34" s="50"/>
      <c r="AH34" s="46"/>
      <c r="AI34" s="46"/>
      <c r="AJ34" s="50"/>
    </row>
    <row r="35" spans="4:36" x14ac:dyDescent="0.2">
      <c r="D35" s="322" t="s">
        <v>1</v>
      </c>
      <c r="E35" s="187">
        <v>41510.409499999994</v>
      </c>
      <c r="F35" s="26">
        <v>0.9758539941584301</v>
      </c>
      <c r="G35" s="282">
        <v>22.681021732804638</v>
      </c>
      <c r="H35" s="133">
        <v>333.32029538529696</v>
      </c>
      <c r="I35" s="187">
        <v>316.65428061603211</v>
      </c>
      <c r="J35" s="283">
        <v>7.1621658390585674</v>
      </c>
      <c r="K35" s="298"/>
      <c r="L35" s="269"/>
      <c r="M35" s="239"/>
      <c r="N35" s="237"/>
      <c r="O35" s="237"/>
      <c r="P35" s="239"/>
      <c r="Q35" s="69"/>
      <c r="W35" s="71"/>
      <c r="X35" s="52"/>
      <c r="Y35" s="46"/>
      <c r="Z35" s="47"/>
      <c r="AA35" s="47"/>
      <c r="AB35" s="47"/>
      <c r="AC35" s="48"/>
      <c r="AD35" s="47"/>
      <c r="AE35" s="47"/>
      <c r="AF35" s="49"/>
      <c r="AG35" s="50"/>
      <c r="AH35" s="46"/>
      <c r="AI35" s="46"/>
      <c r="AJ35" s="50"/>
    </row>
    <row r="36" spans="4:36" x14ac:dyDescent="0.2">
      <c r="D36" s="322" t="s">
        <v>1</v>
      </c>
      <c r="E36" s="187">
        <v>43506.8222501938</v>
      </c>
      <c r="F36" s="26">
        <v>0.97468141018632948</v>
      </c>
      <c r="G36" s="282">
        <v>24.724852615555267</v>
      </c>
      <c r="H36" s="133">
        <v>363.35643403820018</v>
      </c>
      <c r="I36" s="187">
        <v>345.18861233629013</v>
      </c>
      <c r="J36" s="283">
        <v>7.1621658390585674</v>
      </c>
      <c r="K36" s="298"/>
      <c r="L36" s="269"/>
      <c r="M36" s="239"/>
      <c r="N36" s="237"/>
      <c r="O36" s="237"/>
      <c r="P36" s="239"/>
      <c r="Q36" s="69"/>
      <c r="W36" s="71"/>
      <c r="X36" s="52"/>
      <c r="Y36" s="46"/>
      <c r="Z36" s="47"/>
      <c r="AA36" s="47"/>
      <c r="AB36" s="47"/>
      <c r="AC36" s="48"/>
      <c r="AD36" s="47"/>
      <c r="AE36" s="47"/>
      <c r="AF36" s="49"/>
      <c r="AG36" s="50"/>
      <c r="AH36" s="46"/>
      <c r="AI36" s="46"/>
      <c r="AJ36" s="50"/>
    </row>
    <row r="37" spans="4:36" x14ac:dyDescent="0.2">
      <c r="D37" s="322" t="s">
        <v>1</v>
      </c>
      <c r="E37" s="187">
        <v>38167.477200939997</v>
      </c>
      <c r="F37" s="26">
        <v>0.97778175214102991</v>
      </c>
      <c r="G37" s="282">
        <v>19.326243264827877</v>
      </c>
      <c r="H37" s="133">
        <v>284.01847101991046</v>
      </c>
      <c r="I37" s="187">
        <v>269.81754746891494</v>
      </c>
      <c r="J37" s="283">
        <v>7.2910281239474575</v>
      </c>
      <c r="K37" s="298"/>
      <c r="L37" s="269"/>
      <c r="M37" s="239"/>
      <c r="N37" s="237"/>
      <c r="O37" s="237"/>
      <c r="P37" s="239"/>
      <c r="Q37" s="69"/>
      <c r="W37" s="71"/>
      <c r="X37" s="52"/>
      <c r="Y37" s="46"/>
      <c r="Z37" s="47"/>
      <c r="AA37" s="47"/>
      <c r="AB37" s="47"/>
      <c r="AC37" s="48"/>
      <c r="AD37" s="47"/>
      <c r="AE37" s="47"/>
      <c r="AF37" s="49"/>
      <c r="AG37" s="50"/>
      <c r="AH37" s="46"/>
      <c r="AI37" s="46"/>
      <c r="AJ37" s="50"/>
    </row>
    <row r="38" spans="4:36" x14ac:dyDescent="0.2">
      <c r="D38" s="322" t="s">
        <v>1</v>
      </c>
      <c r="E38" s="187">
        <v>22151.455289079</v>
      </c>
      <c r="F38" s="26">
        <v>0.98639755295001097</v>
      </c>
      <c r="G38" s="282">
        <v>4.4130003047379907</v>
      </c>
      <c r="H38" s="133">
        <v>64.853452478429503</v>
      </c>
      <c r="I38" s="187">
        <v>61.610779854508024</v>
      </c>
      <c r="J38" s="283">
        <v>5.2098337990368364</v>
      </c>
      <c r="K38" s="298"/>
      <c r="L38" s="269"/>
      <c r="M38" s="239"/>
      <c r="N38" s="237"/>
      <c r="O38" s="237"/>
      <c r="P38" s="239"/>
      <c r="Q38" s="69"/>
      <c r="W38" s="71"/>
      <c r="X38" s="52"/>
      <c r="Y38" s="46"/>
      <c r="Z38" s="47"/>
      <c r="AA38" s="47"/>
      <c r="AB38" s="47"/>
      <c r="AC38" s="48"/>
      <c r="AD38" s="47"/>
      <c r="AE38" s="47"/>
      <c r="AF38" s="49"/>
      <c r="AG38" s="50"/>
      <c r="AH38" s="46"/>
      <c r="AI38" s="46"/>
      <c r="AJ38" s="50"/>
    </row>
    <row r="39" spans="4:36" x14ac:dyDescent="0.2">
      <c r="D39" s="322" t="s">
        <v>1</v>
      </c>
      <c r="E39" s="187">
        <v>31558.010681079999</v>
      </c>
      <c r="F39" s="26">
        <v>0.9814616517793735</v>
      </c>
      <c r="G39" s="282">
        <v>12.940626059240975</v>
      </c>
      <c r="H39" s="133">
        <v>190.17544056660537</v>
      </c>
      <c r="I39" s="187">
        <v>180.6666685382751</v>
      </c>
      <c r="J39" s="283">
        <v>5.1207620050917395</v>
      </c>
      <c r="K39" s="298"/>
      <c r="L39" s="269"/>
      <c r="M39" s="239"/>
      <c r="N39" s="237"/>
      <c r="O39" s="237"/>
      <c r="P39" s="239"/>
      <c r="Q39" s="69"/>
      <c r="W39" s="71"/>
      <c r="X39" s="52"/>
      <c r="Y39" s="46"/>
      <c r="Z39" s="47"/>
      <c r="AA39" s="47"/>
      <c r="AB39" s="47"/>
      <c r="AC39" s="48"/>
      <c r="AD39" s="47"/>
      <c r="AE39" s="47"/>
      <c r="AF39" s="49"/>
      <c r="AG39" s="50"/>
      <c r="AH39" s="46"/>
      <c r="AI39" s="46"/>
      <c r="AJ39" s="50"/>
    </row>
    <row r="40" spans="4:36" x14ac:dyDescent="0.2">
      <c r="D40" s="322" t="s">
        <v>1</v>
      </c>
      <c r="E40" s="187">
        <v>78598.501773689</v>
      </c>
      <c r="F40" s="26">
        <v>0.95146750451518292</v>
      </c>
      <c r="G40" s="282">
        <v>65.701287693946114</v>
      </c>
      <c r="H40" s="133">
        <v>965.54612395023207</v>
      </c>
      <c r="I40" s="187">
        <v>917.26881775272045</v>
      </c>
      <c r="J40" s="283">
        <v>3.3281087195975116</v>
      </c>
      <c r="K40" s="298"/>
      <c r="L40" s="269"/>
      <c r="M40" s="239"/>
      <c r="N40" s="237"/>
      <c r="O40" s="237"/>
      <c r="P40" s="239"/>
      <c r="Q40" s="69"/>
      <c r="W40" s="71"/>
      <c r="X40" s="52"/>
      <c r="Y40" s="46"/>
      <c r="Z40" s="47"/>
      <c r="AA40" s="47"/>
      <c r="AB40" s="47"/>
      <c r="AC40" s="48"/>
      <c r="AD40" s="47"/>
      <c r="AE40" s="47"/>
      <c r="AF40" s="49"/>
      <c r="AG40" s="50"/>
      <c r="AH40" s="46"/>
      <c r="AI40" s="46"/>
      <c r="AJ40" s="50"/>
    </row>
    <row r="41" spans="4:36" x14ac:dyDescent="0.2">
      <c r="D41" s="322" t="s">
        <v>1</v>
      </c>
      <c r="E41" s="187">
        <v>20059.006863279999</v>
      </c>
      <c r="F41" s="26">
        <v>0.98744740112519547</v>
      </c>
      <c r="G41" s="282">
        <v>2.6047094254661838</v>
      </c>
      <c r="H41" s="133">
        <v>38.278809716651033</v>
      </c>
      <c r="I41" s="187">
        <v>36.364869230818478</v>
      </c>
      <c r="J41" s="283">
        <v>2.223925584612914</v>
      </c>
      <c r="K41" s="298"/>
      <c r="L41" s="269"/>
      <c r="M41" s="239"/>
      <c r="N41" s="237"/>
      <c r="O41" s="237"/>
      <c r="P41" s="239"/>
      <c r="Q41" s="69"/>
      <c r="W41" s="71"/>
      <c r="X41" s="52"/>
      <c r="Y41" s="46"/>
      <c r="Z41" s="47"/>
      <c r="AA41" s="47"/>
      <c r="AB41" s="47"/>
      <c r="AC41" s="48"/>
      <c r="AD41" s="47"/>
      <c r="AE41" s="47"/>
      <c r="AF41" s="49"/>
      <c r="AG41" s="50"/>
      <c r="AH41" s="46"/>
      <c r="AI41" s="46"/>
      <c r="AJ41" s="50"/>
    </row>
    <row r="42" spans="4:36" x14ac:dyDescent="0.2">
      <c r="D42" s="322" t="s">
        <v>1</v>
      </c>
      <c r="E42" s="187">
        <v>22343.657966369999</v>
      </c>
      <c r="F42" s="26">
        <v>0.98630024049875986</v>
      </c>
      <c r="G42" s="282">
        <v>4.5807117273289917</v>
      </c>
      <c r="H42" s="133">
        <v>67.318139544826863</v>
      </c>
      <c r="I42" s="187">
        <v>63.952232567585519</v>
      </c>
      <c r="J42" s="283">
        <v>6.0037782305994227</v>
      </c>
      <c r="K42" s="298"/>
      <c r="L42" s="269"/>
      <c r="M42" s="239"/>
      <c r="N42" s="237"/>
      <c r="O42" s="237"/>
      <c r="P42" s="239"/>
      <c r="Q42" s="69"/>
      <c r="W42" s="71"/>
      <c r="X42" s="52"/>
      <c r="Y42" s="46"/>
      <c r="Z42" s="47"/>
      <c r="AA42" s="47"/>
      <c r="AB42" s="47"/>
      <c r="AC42" s="48"/>
      <c r="AD42" s="47"/>
      <c r="AE42" s="47"/>
      <c r="AF42" s="49"/>
      <c r="AG42" s="50"/>
      <c r="AH42" s="46"/>
      <c r="AI42" s="46"/>
      <c r="AJ42" s="50"/>
    </row>
    <row r="43" spans="4:36" x14ac:dyDescent="0.2">
      <c r="D43" s="322" t="s">
        <v>1</v>
      </c>
      <c r="E43" s="187">
        <v>28962.871071309</v>
      </c>
      <c r="F43" s="26">
        <v>0.98285875235997444</v>
      </c>
      <c r="G43" s="282">
        <v>10.522548607017276</v>
      </c>
      <c r="H43" s="133">
        <v>154.63937432872589</v>
      </c>
      <c r="I43" s="187">
        <v>146.90740561228958</v>
      </c>
      <c r="J43" s="283">
        <v>8.0853624834955617</v>
      </c>
      <c r="K43" s="298"/>
      <c r="L43" s="269"/>
      <c r="M43" s="239"/>
      <c r="N43" s="237"/>
      <c r="O43" s="237"/>
      <c r="P43" s="239"/>
      <c r="Q43" s="69"/>
      <c r="W43" s="71"/>
      <c r="X43" s="52"/>
      <c r="Y43" s="46"/>
      <c r="Z43" s="47"/>
      <c r="AA43" s="47"/>
      <c r="AB43" s="47"/>
      <c r="AC43" s="48"/>
      <c r="AD43" s="47"/>
      <c r="AE43" s="47"/>
      <c r="AF43" s="49"/>
      <c r="AG43" s="50"/>
      <c r="AH43" s="46"/>
      <c r="AI43" s="46"/>
      <c r="AJ43" s="50"/>
    </row>
    <row r="44" spans="4:36" x14ac:dyDescent="0.2">
      <c r="D44" s="322" t="s">
        <v>1</v>
      </c>
      <c r="E44" s="187">
        <v>43951.361893515998</v>
      </c>
      <c r="F44" s="26">
        <v>0.97441814164326535</v>
      </c>
      <c r="G44" s="282">
        <v>25.184071500767431</v>
      </c>
      <c r="H44" s="133">
        <v>370.10511477527814</v>
      </c>
      <c r="I44" s="187">
        <v>351.5998590365142</v>
      </c>
      <c r="J44" s="283">
        <v>3.1917271162994703</v>
      </c>
      <c r="K44" s="298"/>
      <c r="L44" s="269"/>
      <c r="M44" s="239"/>
      <c r="N44" s="237"/>
      <c r="O44" s="237"/>
      <c r="P44" s="239"/>
      <c r="Q44" s="69"/>
      <c r="W44" s="71"/>
      <c r="X44" s="52"/>
      <c r="Y44" s="46"/>
      <c r="Z44" s="47"/>
      <c r="AA44" s="47"/>
      <c r="AB44" s="47"/>
      <c r="AC44" s="48"/>
      <c r="AD44" s="47"/>
      <c r="AE44" s="47"/>
      <c r="AF44" s="49"/>
      <c r="AG44" s="50"/>
      <c r="AH44" s="46"/>
      <c r="AI44" s="46"/>
      <c r="AJ44" s="50"/>
    </row>
    <row r="45" spans="4:36" x14ac:dyDescent="0.2">
      <c r="D45" s="322" t="s">
        <v>1</v>
      </c>
      <c r="E45" s="187">
        <v>48227.255278427998</v>
      </c>
      <c r="F45" s="26">
        <v>0.97184547242012265</v>
      </c>
      <c r="G45" s="282">
        <v>29.678115596916069</v>
      </c>
      <c r="H45" s="133">
        <v>436.14958681227853</v>
      </c>
      <c r="I45" s="187">
        <v>414.34210747166458</v>
      </c>
      <c r="J45" s="283">
        <v>4.1323234499560799</v>
      </c>
      <c r="K45" s="298"/>
      <c r="L45" s="269"/>
      <c r="M45" s="239"/>
      <c r="N45" s="237"/>
      <c r="O45" s="237"/>
      <c r="P45" s="239"/>
      <c r="Q45" s="69"/>
      <c r="W45" s="71"/>
      <c r="X45" s="52"/>
      <c r="Y45" s="46"/>
      <c r="Z45" s="47"/>
      <c r="AA45" s="47"/>
      <c r="AB45" s="47"/>
      <c r="AC45" s="48"/>
      <c r="AD45" s="47"/>
      <c r="AE45" s="47"/>
      <c r="AF45" s="49"/>
      <c r="AG45" s="50"/>
      <c r="AH45" s="46"/>
      <c r="AI45" s="46"/>
      <c r="AJ45" s="50"/>
    </row>
    <row r="46" spans="4:36" x14ac:dyDescent="0.2">
      <c r="D46" s="322" t="s">
        <v>1</v>
      </c>
      <c r="E46" s="187">
        <v>75941.59143261399</v>
      </c>
      <c r="F46" s="26">
        <v>0.95339746077002829</v>
      </c>
      <c r="G46" s="282">
        <v>62.256692363609012</v>
      </c>
      <c r="H46" s="133">
        <v>914.92435097559803</v>
      </c>
      <c r="I46" s="187">
        <v>869.17813342681814</v>
      </c>
      <c r="J46" s="283">
        <v>2.2943330011697936</v>
      </c>
      <c r="K46" s="298"/>
      <c r="L46" s="269"/>
      <c r="M46" s="239"/>
      <c r="N46" s="237"/>
      <c r="O46" s="237"/>
      <c r="P46" s="239"/>
      <c r="Q46" s="69"/>
      <c r="W46" s="71"/>
      <c r="X46" s="52"/>
      <c r="Y46" s="46"/>
      <c r="Z46" s="47"/>
      <c r="AA46" s="47"/>
      <c r="AB46" s="47"/>
      <c r="AC46" s="48"/>
      <c r="AD46" s="47"/>
      <c r="AE46" s="47"/>
      <c r="AF46" s="49"/>
      <c r="AG46" s="50"/>
      <c r="AH46" s="46"/>
      <c r="AI46" s="46"/>
      <c r="AJ46" s="50"/>
    </row>
    <row r="47" spans="4:36" x14ac:dyDescent="0.2">
      <c r="D47" s="322" t="s">
        <v>1</v>
      </c>
      <c r="E47" s="187">
        <v>44586.534811019999</v>
      </c>
      <c r="F47" s="26">
        <v>0.97404060324956987</v>
      </c>
      <c r="G47" s="282">
        <v>25.842827681869178</v>
      </c>
      <c r="H47" s="133">
        <v>379.78619561274945</v>
      </c>
      <c r="I47" s="187">
        <v>360.79688583211197</v>
      </c>
      <c r="J47" s="283">
        <v>4.5276323286035973</v>
      </c>
      <c r="K47" s="298"/>
      <c r="L47" s="269"/>
      <c r="M47" s="239"/>
      <c r="N47" s="237"/>
      <c r="O47" s="237"/>
      <c r="P47" s="239"/>
      <c r="Q47" s="69"/>
      <c r="W47" s="71"/>
      <c r="X47" s="52"/>
      <c r="Y47" s="46"/>
      <c r="Z47" s="47"/>
      <c r="AA47" s="47"/>
      <c r="AB47" s="47"/>
      <c r="AC47" s="48"/>
      <c r="AD47" s="47"/>
      <c r="AE47" s="47"/>
      <c r="AF47" s="49"/>
      <c r="AG47" s="50"/>
      <c r="AH47" s="46"/>
      <c r="AI47" s="46"/>
      <c r="AJ47" s="50"/>
    </row>
    <row r="48" spans="4:36" x14ac:dyDescent="0.2">
      <c r="D48" s="322" t="s">
        <v>1</v>
      </c>
      <c r="E48" s="187">
        <v>53586.465255905998</v>
      </c>
      <c r="F48" s="26">
        <v>0.9685177329313478</v>
      </c>
      <c r="G48" s="282">
        <v>35.508826440009251</v>
      </c>
      <c r="H48" s="133">
        <v>521.83771336237589</v>
      </c>
      <c r="I48" s="187">
        <v>495.74582769425706</v>
      </c>
      <c r="J48" s="283">
        <v>4.7622284653589526</v>
      </c>
      <c r="K48" s="298"/>
      <c r="L48" s="269"/>
      <c r="M48" s="239"/>
      <c r="N48" s="237"/>
      <c r="O48" s="237"/>
      <c r="P48" s="239"/>
      <c r="Q48" s="69"/>
      <c r="W48" s="71"/>
      <c r="X48" s="52"/>
      <c r="Y48" s="46"/>
      <c r="Z48" s="47"/>
      <c r="AA48" s="47"/>
      <c r="AB48" s="47"/>
      <c r="AC48" s="48"/>
      <c r="AD48" s="47"/>
      <c r="AE48" s="47"/>
      <c r="AF48" s="49"/>
      <c r="AG48" s="50"/>
      <c r="AH48" s="46"/>
      <c r="AI48" s="46"/>
      <c r="AJ48" s="50"/>
    </row>
    <row r="49" spans="4:36" x14ac:dyDescent="0.2">
      <c r="D49" s="322" t="s">
        <v>1</v>
      </c>
      <c r="E49" s="187">
        <v>22851.727917187003</v>
      </c>
      <c r="F49" s="26">
        <v>0.98604229248454844</v>
      </c>
      <c r="G49" s="282">
        <v>5.0253477452312518</v>
      </c>
      <c r="H49" s="133">
        <v>73.852510463918478</v>
      </c>
      <c r="I49" s="187">
        <v>70.159884940722549</v>
      </c>
      <c r="J49" s="283">
        <v>3.0154477079686184</v>
      </c>
      <c r="K49" s="298"/>
      <c r="L49" s="269"/>
      <c r="M49" s="239"/>
      <c r="N49" s="237"/>
      <c r="O49" s="237"/>
      <c r="P49" s="239"/>
      <c r="Q49" s="69"/>
      <c r="W49" s="71"/>
      <c r="X49" s="52"/>
      <c r="Y49" s="46"/>
      <c r="Z49" s="47"/>
      <c r="AA49" s="47"/>
      <c r="AB49" s="47"/>
      <c r="AC49" s="48"/>
      <c r="AD49" s="47"/>
      <c r="AE49" s="47"/>
      <c r="AF49" s="49"/>
      <c r="AG49" s="50"/>
      <c r="AH49" s="46"/>
      <c r="AI49" s="46"/>
      <c r="AJ49" s="50"/>
    </row>
    <row r="50" spans="4:36" x14ac:dyDescent="0.2">
      <c r="D50" s="322" t="s">
        <v>1</v>
      </c>
      <c r="E50" s="187">
        <v>39310.309589176002</v>
      </c>
      <c r="F50" s="26">
        <v>0.97712774736603758</v>
      </c>
      <c r="G50" s="282">
        <v>20.463632378876525</v>
      </c>
      <c r="H50" s="133">
        <v>300.73354143996943</v>
      </c>
      <c r="I50" s="187">
        <v>285.69686436797093</v>
      </c>
      <c r="J50" s="283">
        <v>3.7520696821377064</v>
      </c>
      <c r="K50" s="298"/>
      <c r="L50" s="269"/>
      <c r="M50" s="239"/>
      <c r="N50" s="237"/>
      <c r="O50" s="237"/>
      <c r="P50" s="239"/>
      <c r="Q50" s="69"/>
      <c r="W50" s="71"/>
      <c r="X50" s="52"/>
      <c r="Y50" s="46"/>
      <c r="Z50" s="47"/>
      <c r="AA50" s="47"/>
      <c r="AB50" s="47"/>
      <c r="AC50" s="48"/>
      <c r="AD50" s="47"/>
      <c r="AE50" s="47"/>
      <c r="AF50" s="49"/>
      <c r="AG50" s="50"/>
      <c r="AH50" s="46"/>
      <c r="AI50" s="46"/>
      <c r="AJ50" s="50"/>
    </row>
    <row r="51" spans="4:36" x14ac:dyDescent="0.2">
      <c r="D51" s="322" t="s">
        <v>1</v>
      </c>
      <c r="E51" s="187">
        <v>31953.4951</v>
      </c>
      <c r="F51" s="26">
        <v>0.98124637615911248</v>
      </c>
      <c r="G51" s="282">
        <v>13.313527396694752</v>
      </c>
      <c r="H51" s="133">
        <v>195.65559862182607</v>
      </c>
      <c r="I51" s="187">
        <v>185.87281869073476</v>
      </c>
      <c r="J51" s="283">
        <v>4.156971627977545</v>
      </c>
      <c r="K51" s="298"/>
      <c r="L51" s="269"/>
      <c r="M51" s="239"/>
      <c r="N51" s="237"/>
      <c r="O51" s="237"/>
      <c r="P51" s="239"/>
      <c r="Q51" s="69"/>
      <c r="W51" s="71"/>
      <c r="X51" s="52"/>
      <c r="Y51" s="46"/>
      <c r="Z51" s="47"/>
      <c r="AA51" s="47"/>
      <c r="AB51" s="47"/>
      <c r="AC51" s="48"/>
      <c r="AD51" s="47"/>
      <c r="AE51" s="47"/>
      <c r="AF51" s="49"/>
      <c r="AG51" s="50"/>
      <c r="AH51" s="46"/>
      <c r="AI51" s="46"/>
      <c r="AJ51" s="50"/>
    </row>
    <row r="52" spans="4:36" x14ac:dyDescent="0.2">
      <c r="D52" s="322" t="s">
        <v>1</v>
      </c>
      <c r="E52" s="187">
        <v>33366.502</v>
      </c>
      <c r="F52" s="26">
        <v>0.98047211762344599</v>
      </c>
      <c r="G52" s="282">
        <v>14.655377880063661</v>
      </c>
      <c r="H52" s="133">
        <v>215.37543332541554</v>
      </c>
      <c r="I52" s="187">
        <v>204.60666165914475</v>
      </c>
      <c r="J52" s="283">
        <v>3.9013220018885741</v>
      </c>
      <c r="K52" s="298"/>
      <c r="L52" s="269"/>
      <c r="M52" s="239"/>
      <c r="N52" s="237"/>
      <c r="O52" s="237"/>
      <c r="P52" s="239"/>
      <c r="Q52" s="69"/>
      <c r="W52" s="71"/>
      <c r="X52" s="52"/>
      <c r="Y52" s="46"/>
      <c r="Z52" s="47"/>
      <c r="AA52" s="47"/>
      <c r="AB52" s="47"/>
      <c r="AC52" s="48"/>
      <c r="AD52" s="47"/>
      <c r="AE52" s="47"/>
      <c r="AF52" s="49"/>
      <c r="AG52" s="50"/>
      <c r="AH52" s="46"/>
      <c r="AI52" s="46"/>
      <c r="AJ52" s="50"/>
    </row>
    <row r="53" spans="4:36" x14ac:dyDescent="0.2">
      <c r="D53" s="322" t="s">
        <v>1</v>
      </c>
      <c r="E53" s="187">
        <v>31235.777300000002</v>
      </c>
      <c r="F53" s="26">
        <v>0.98163659182308927</v>
      </c>
      <c r="G53" s="282">
        <v>12.63765441331552</v>
      </c>
      <c r="H53" s="133">
        <v>185.72296925808487</v>
      </c>
      <c r="I53" s="187">
        <v>176.43682079518061</v>
      </c>
      <c r="J53" s="283">
        <v>4.077175271452453</v>
      </c>
      <c r="K53" s="298"/>
      <c r="L53" s="269"/>
      <c r="M53" s="239"/>
      <c r="N53" s="237"/>
      <c r="O53" s="237"/>
      <c r="P53" s="239"/>
      <c r="Q53" s="69"/>
      <c r="W53" s="71"/>
      <c r="X53" s="52"/>
      <c r="Y53" s="46"/>
      <c r="Z53" s="47"/>
      <c r="AA53" s="47"/>
      <c r="AB53" s="47"/>
      <c r="AC53" s="48"/>
      <c r="AD53" s="47"/>
      <c r="AE53" s="47"/>
      <c r="AF53" s="49"/>
      <c r="AG53" s="50"/>
      <c r="AH53" s="46"/>
      <c r="AI53" s="46"/>
      <c r="AJ53" s="50"/>
    </row>
    <row r="54" spans="4:36" x14ac:dyDescent="0.2">
      <c r="D54" s="322" t="s">
        <v>1</v>
      </c>
      <c r="E54" s="187">
        <v>34544.795893606999</v>
      </c>
      <c r="F54" s="26">
        <v>0.979820363685181</v>
      </c>
      <c r="G54" s="282">
        <v>15.78573999887973</v>
      </c>
      <c r="H54" s="133">
        <v>231.98723502353653</v>
      </c>
      <c r="I54" s="187">
        <v>220.38787327235968</v>
      </c>
      <c r="J54" s="283">
        <v>4.9108556657259177</v>
      </c>
      <c r="K54" s="298"/>
      <c r="L54" s="269"/>
      <c r="M54" s="239"/>
      <c r="N54" s="237"/>
      <c r="O54" s="237"/>
      <c r="P54" s="239"/>
      <c r="Q54" s="69"/>
      <c r="W54" s="71"/>
      <c r="X54" s="52"/>
      <c r="Y54" s="46"/>
      <c r="Z54" s="47"/>
      <c r="AA54" s="47"/>
      <c r="AB54" s="47"/>
      <c r="AC54" s="48"/>
      <c r="AD54" s="47"/>
      <c r="AE54" s="47"/>
      <c r="AF54" s="49"/>
      <c r="AG54" s="50"/>
      <c r="AH54" s="46"/>
      <c r="AI54" s="46"/>
      <c r="AJ54" s="50"/>
    </row>
    <row r="55" spans="4:36" x14ac:dyDescent="0.2">
      <c r="D55" s="322" t="s">
        <v>1</v>
      </c>
      <c r="E55" s="187">
        <v>37301.174424302</v>
      </c>
      <c r="F55" s="26">
        <v>0.97827402722395573</v>
      </c>
      <c r="G55" s="282">
        <v>18.470622300617933</v>
      </c>
      <c r="H55" s="133">
        <v>271.44426532988115</v>
      </c>
      <c r="I55" s="187">
        <v>257.87205206338706</v>
      </c>
      <c r="J55" s="283">
        <v>4.8661744770710582</v>
      </c>
      <c r="K55" s="298"/>
      <c r="L55" s="269"/>
      <c r="M55" s="239"/>
      <c r="N55" s="237"/>
      <c r="O55" s="237"/>
      <c r="P55" s="239"/>
      <c r="Q55" s="69"/>
      <c r="W55" s="71"/>
      <c r="X55" s="52"/>
      <c r="Y55" s="46"/>
      <c r="Z55" s="47"/>
      <c r="AA55" s="47"/>
      <c r="AB55" s="47"/>
      <c r="AC55" s="48"/>
      <c r="AD55" s="47"/>
      <c r="AE55" s="47"/>
      <c r="AF55" s="49"/>
      <c r="AG55" s="50"/>
      <c r="AH55" s="46"/>
      <c r="AI55" s="46"/>
      <c r="AJ55" s="50"/>
    </row>
    <row r="56" spans="4:36" x14ac:dyDescent="0.2">
      <c r="D56" s="322" t="s">
        <v>1</v>
      </c>
      <c r="E56" s="187">
        <v>33253.767423186</v>
      </c>
      <c r="F56" s="26">
        <v>0.98053418381819213</v>
      </c>
      <c r="G56" s="282">
        <v>14.547773259702371</v>
      </c>
      <c r="H56" s="133">
        <v>213.79407582458603</v>
      </c>
      <c r="I56" s="187">
        <v>203.10437203335673</v>
      </c>
      <c r="J56" s="283">
        <v>4.8986231047793378</v>
      </c>
      <c r="K56" s="298"/>
      <c r="L56" s="269"/>
      <c r="M56" s="239"/>
      <c r="N56" s="237"/>
      <c r="O56" s="237"/>
      <c r="P56" s="239"/>
      <c r="Q56" s="69"/>
      <c r="W56" s="71"/>
      <c r="X56" s="52"/>
      <c r="Y56" s="46"/>
      <c r="Z56" s="47"/>
      <c r="AA56" s="47"/>
      <c r="AB56" s="47"/>
      <c r="AC56" s="48"/>
      <c r="AD56" s="47"/>
      <c r="AE56" s="47"/>
      <c r="AF56" s="49"/>
      <c r="AG56" s="50"/>
      <c r="AH56" s="46"/>
      <c r="AI56" s="46"/>
      <c r="AJ56" s="50"/>
    </row>
    <row r="57" spans="4:36" x14ac:dyDescent="0.2">
      <c r="D57" s="322" t="s">
        <v>1</v>
      </c>
      <c r="E57" s="187">
        <v>41920.6680426651</v>
      </c>
      <c r="F57" s="26">
        <v>0.97561433213116078</v>
      </c>
      <c r="G57" s="282">
        <v>23.098556373947119</v>
      </c>
      <c r="H57" s="133">
        <v>339.45638447152686</v>
      </c>
      <c r="I57" s="187">
        <v>322.48356524795048</v>
      </c>
      <c r="J57" s="283">
        <v>2.6433956465143189</v>
      </c>
      <c r="K57" s="298"/>
      <c r="L57" s="269"/>
      <c r="M57" s="239"/>
      <c r="N57" s="237"/>
      <c r="O57" s="237"/>
      <c r="P57" s="239"/>
      <c r="Q57" s="69"/>
      <c r="W57" s="71"/>
      <c r="X57" s="52"/>
      <c r="Y57" s="46"/>
      <c r="Z57" s="47"/>
      <c r="AA57" s="47"/>
      <c r="AB57" s="47"/>
      <c r="AC57" s="48"/>
      <c r="AD57" s="47"/>
      <c r="AE57" s="47"/>
      <c r="AF57" s="49"/>
      <c r="AG57" s="50"/>
      <c r="AH57" s="46"/>
      <c r="AI57" s="46"/>
      <c r="AJ57" s="50"/>
    </row>
    <row r="58" spans="4:36" x14ac:dyDescent="0.2">
      <c r="D58" s="322" t="s">
        <v>1</v>
      </c>
      <c r="E58" s="187">
        <v>42416.201917116996</v>
      </c>
      <c r="F58" s="26">
        <v>0.97532395684261874</v>
      </c>
      <c r="G58" s="282">
        <v>23.604580139663813</v>
      </c>
      <c r="H58" s="133">
        <v>346.89290973249939</v>
      </c>
      <c r="I58" s="187">
        <v>329.54826424587441</v>
      </c>
      <c r="J58" s="283">
        <v>3.3237227722772276</v>
      </c>
      <c r="K58" s="298"/>
      <c r="L58" s="269"/>
      <c r="M58" s="239"/>
      <c r="N58" s="237"/>
      <c r="O58" s="237"/>
      <c r="P58" s="239"/>
      <c r="Q58" s="69"/>
      <c r="W58" s="71"/>
      <c r="X58" s="52"/>
      <c r="Y58" s="46"/>
      <c r="Z58" s="47"/>
      <c r="AA58" s="47"/>
      <c r="AB58" s="47"/>
      <c r="AC58" s="48"/>
      <c r="AD58" s="47"/>
      <c r="AE58" s="47"/>
      <c r="AF58" s="49"/>
      <c r="AG58" s="50"/>
      <c r="AH58" s="46"/>
      <c r="AI58" s="46"/>
      <c r="AJ58" s="50"/>
    </row>
    <row r="59" spans="4:36" x14ac:dyDescent="0.2">
      <c r="D59" s="322" t="s">
        <v>1</v>
      </c>
      <c r="E59" s="187">
        <v>44367.467599653995</v>
      </c>
      <c r="F59" s="26">
        <v>0.97417099621710812</v>
      </c>
      <c r="G59" s="282">
        <v>25.615279780691374</v>
      </c>
      <c r="H59" s="133">
        <v>376.44215165704043</v>
      </c>
      <c r="I59" s="187">
        <v>357.6200440741884</v>
      </c>
      <c r="J59" s="283">
        <v>3.1505061807801087</v>
      </c>
      <c r="K59" s="298"/>
      <c r="L59" s="269"/>
      <c r="M59" s="239"/>
      <c r="N59" s="237"/>
      <c r="O59" s="237"/>
      <c r="P59" s="239"/>
      <c r="Q59" s="69"/>
      <c r="W59" s="71"/>
      <c r="X59" s="52"/>
      <c r="Y59" s="46"/>
      <c r="Z59" s="47"/>
      <c r="AA59" s="47"/>
      <c r="AB59" s="47"/>
      <c r="AC59" s="48"/>
      <c r="AD59" s="47"/>
      <c r="AE59" s="47"/>
      <c r="AF59" s="49"/>
      <c r="AG59" s="50"/>
      <c r="AH59" s="46"/>
      <c r="AI59" s="46"/>
      <c r="AJ59" s="50"/>
    </row>
    <row r="60" spans="4:36" x14ac:dyDescent="0.2">
      <c r="D60" s="322" t="s">
        <v>1</v>
      </c>
      <c r="E60" s="187">
        <v>91461.036820737005</v>
      </c>
      <c r="F60" s="26">
        <v>0.94172503360165294</v>
      </c>
      <c r="G60" s="282">
        <v>83.197053487293175</v>
      </c>
      <c r="H60" s="133">
        <v>1222.6638980492605</v>
      </c>
      <c r="I60" s="187">
        <v>1161.5307031467974</v>
      </c>
      <c r="J60" s="283">
        <v>1.6432819849189955</v>
      </c>
      <c r="K60" s="298"/>
      <c r="L60" s="269"/>
      <c r="M60" s="239"/>
      <c r="N60" s="237"/>
      <c r="O60" s="237"/>
      <c r="P60" s="239"/>
      <c r="Q60" s="69"/>
      <c r="W60" s="71"/>
      <c r="X60" s="52"/>
      <c r="Y60" s="46"/>
      <c r="Z60" s="47"/>
      <c r="AA60" s="47"/>
      <c r="AB60" s="47"/>
      <c r="AC60" s="48"/>
      <c r="AD60" s="47"/>
      <c r="AE60" s="47"/>
      <c r="AF60" s="49"/>
      <c r="AG60" s="50"/>
      <c r="AH60" s="46"/>
      <c r="AI60" s="46"/>
      <c r="AJ60" s="50"/>
    </row>
    <row r="61" spans="4:36" x14ac:dyDescent="0.2">
      <c r="D61" s="322" t="s">
        <v>1</v>
      </c>
      <c r="E61" s="187">
        <v>60861.640482478499</v>
      </c>
      <c r="F61" s="26">
        <v>0.96381646223517947</v>
      </c>
      <c r="G61" s="282">
        <v>43.780410064551873</v>
      </c>
      <c r="H61" s="133">
        <v>643.39690630865437</v>
      </c>
      <c r="I61" s="187">
        <v>611.22706099322158</v>
      </c>
      <c r="J61" s="283">
        <v>2.8233072170978075</v>
      </c>
      <c r="K61" s="298"/>
      <c r="L61" s="269"/>
      <c r="M61" s="239"/>
      <c r="N61" s="237"/>
      <c r="O61" s="237"/>
      <c r="P61" s="239"/>
      <c r="Q61" s="69"/>
      <c r="W61" s="72"/>
      <c r="X61" s="53"/>
      <c r="Y61" s="46"/>
      <c r="Z61" s="47"/>
      <c r="AA61" s="47"/>
      <c r="AB61" s="47"/>
      <c r="AC61" s="48"/>
      <c r="AD61" s="47"/>
      <c r="AE61" s="47"/>
      <c r="AF61" s="49"/>
      <c r="AG61" s="50"/>
      <c r="AH61" s="46"/>
      <c r="AI61" s="46"/>
      <c r="AJ61" s="50"/>
    </row>
    <row r="62" spans="4:36" x14ac:dyDescent="0.2">
      <c r="D62" s="322" t="s">
        <v>1</v>
      </c>
      <c r="E62" s="187">
        <v>45247.429799999998</v>
      </c>
      <c r="F62" s="26">
        <v>0.97364606286672029</v>
      </c>
      <c r="G62" s="282">
        <v>26.531523055245675</v>
      </c>
      <c r="H62" s="133">
        <v>389.90726281989043</v>
      </c>
      <c r="I62" s="187">
        <v>370.41189967889591</v>
      </c>
      <c r="J62" s="283">
        <v>4.9948808820633985</v>
      </c>
      <c r="K62" s="298"/>
      <c r="L62" s="269"/>
      <c r="M62" s="239"/>
      <c r="N62" s="237"/>
      <c r="O62" s="237"/>
      <c r="P62" s="239"/>
      <c r="Q62" s="69"/>
      <c r="W62" s="72"/>
      <c r="X62" s="53"/>
      <c r="Y62" s="46"/>
      <c r="Z62" s="47"/>
      <c r="AA62" s="47"/>
      <c r="AB62" s="47"/>
      <c r="AC62" s="48"/>
      <c r="AD62" s="47"/>
      <c r="AE62" s="47"/>
      <c r="AF62" s="49"/>
      <c r="AG62" s="50"/>
      <c r="AH62" s="46"/>
      <c r="AI62" s="46"/>
      <c r="AJ62" s="50"/>
    </row>
    <row r="63" spans="4:36" x14ac:dyDescent="0.2">
      <c r="D63" s="322" t="s">
        <v>1</v>
      </c>
      <c r="E63" s="187">
        <v>49470.270596279996</v>
      </c>
      <c r="F63" s="26">
        <v>0.9710838694124575</v>
      </c>
      <c r="G63" s="282">
        <v>31.010797359749613</v>
      </c>
      <c r="H63" s="133">
        <v>455.73467799888033</v>
      </c>
      <c r="I63" s="187">
        <v>432.94794409893632</v>
      </c>
      <c r="J63" s="283">
        <v>2.6185053004467709</v>
      </c>
      <c r="K63" s="298"/>
      <c r="L63" s="269"/>
      <c r="M63" s="239"/>
      <c r="N63" s="237"/>
      <c r="O63" s="237"/>
      <c r="P63" s="239"/>
      <c r="Q63" s="69"/>
      <c r="W63" s="72"/>
      <c r="X63" s="53"/>
      <c r="Y63" s="46"/>
      <c r="Z63" s="47"/>
      <c r="AA63" s="47"/>
      <c r="AB63" s="47"/>
      <c r="AC63" s="48"/>
      <c r="AD63" s="47"/>
      <c r="AE63" s="47"/>
      <c r="AF63" s="49"/>
      <c r="AG63" s="50"/>
      <c r="AH63" s="46"/>
      <c r="AI63" s="46"/>
      <c r="AJ63" s="50"/>
    </row>
    <row r="64" spans="4:36" x14ac:dyDescent="0.2">
      <c r="D64" s="322" t="s">
        <v>1</v>
      </c>
      <c r="E64" s="187">
        <v>74084.945319706996</v>
      </c>
      <c r="F64" s="26">
        <v>0.95472935198863984</v>
      </c>
      <c r="G64" s="282">
        <v>59.883590497971625</v>
      </c>
      <c r="H64" s="133">
        <v>880.04924595819102</v>
      </c>
      <c r="I64" s="187">
        <v>836.04678366028145</v>
      </c>
      <c r="J64" s="283">
        <v>2.9491790391051413</v>
      </c>
      <c r="K64" s="298"/>
      <c r="L64" s="269"/>
      <c r="M64" s="239"/>
      <c r="N64" s="237"/>
      <c r="O64" s="237"/>
      <c r="P64" s="239"/>
      <c r="Q64" s="69"/>
      <c r="W64" s="72"/>
      <c r="X64" s="53"/>
      <c r="Y64" s="46"/>
      <c r="Z64" s="47"/>
      <c r="AA64" s="47"/>
      <c r="AB64" s="47"/>
      <c r="AC64" s="48"/>
      <c r="AD64" s="47"/>
      <c r="AE64" s="47"/>
      <c r="AF64" s="49"/>
      <c r="AG64" s="50"/>
      <c r="AH64" s="46"/>
      <c r="AI64" s="46"/>
      <c r="AJ64" s="50"/>
    </row>
    <row r="65" spans="4:36" x14ac:dyDescent="0.2">
      <c r="D65" s="322" t="s">
        <v>1</v>
      </c>
      <c r="E65" s="187">
        <v>67279.532991280998</v>
      </c>
      <c r="F65" s="26">
        <v>0.95949341253982579</v>
      </c>
      <c r="G65" s="282">
        <v>51.422224487036146</v>
      </c>
      <c r="H65" s="133">
        <v>755.7010110614832</v>
      </c>
      <c r="I65" s="187">
        <v>717.91596050840906</v>
      </c>
      <c r="J65" s="283">
        <v>3.139816561503936</v>
      </c>
      <c r="K65" s="298"/>
      <c r="L65" s="269"/>
      <c r="M65" s="239"/>
      <c r="N65" s="237"/>
      <c r="O65" s="237"/>
      <c r="P65" s="239"/>
      <c r="Q65" s="69"/>
      <c r="W65" s="72"/>
      <c r="X65" s="53"/>
      <c r="Y65" s="46"/>
      <c r="Z65" s="47"/>
      <c r="AA65" s="47"/>
      <c r="AB65" s="47"/>
      <c r="AC65" s="48"/>
      <c r="AD65" s="47"/>
      <c r="AE65" s="47"/>
      <c r="AF65" s="49"/>
      <c r="AG65" s="50"/>
      <c r="AH65" s="46"/>
      <c r="AI65" s="46"/>
      <c r="AJ65" s="50"/>
    </row>
    <row r="66" spans="4:36" x14ac:dyDescent="0.2">
      <c r="D66" s="322" t="s">
        <v>1</v>
      </c>
      <c r="E66" s="187">
        <v>35573.470025383998</v>
      </c>
      <c r="F66" s="26">
        <v>0.97924682896194315</v>
      </c>
      <c r="G66" s="282">
        <v>16.781065625125784</v>
      </c>
      <c r="H66" s="133">
        <v>246.61454042684852</v>
      </c>
      <c r="I66" s="187">
        <v>234.28381340550609</v>
      </c>
      <c r="J66" s="283">
        <v>4.1687811230725718</v>
      </c>
      <c r="K66" s="298"/>
      <c r="L66" s="269"/>
      <c r="M66" s="239"/>
      <c r="N66" s="237"/>
      <c r="O66" s="237"/>
      <c r="P66" s="239"/>
      <c r="Q66" s="69"/>
      <c r="W66" s="72"/>
      <c r="X66" s="53"/>
      <c r="Y66" s="46"/>
      <c r="Z66" s="47"/>
      <c r="AA66" s="47"/>
      <c r="AB66" s="47"/>
      <c r="AC66" s="48"/>
      <c r="AD66" s="47"/>
      <c r="AE66" s="47"/>
      <c r="AF66" s="49"/>
      <c r="AG66" s="50"/>
      <c r="AH66" s="46"/>
      <c r="AI66" s="46"/>
      <c r="AJ66" s="50"/>
    </row>
    <row r="67" spans="4:36" x14ac:dyDescent="0.2">
      <c r="D67" s="322" t="s">
        <v>1</v>
      </c>
      <c r="E67" s="187">
        <v>35233.716751423002</v>
      </c>
      <c r="F67" s="26">
        <v>0.97943672568750784</v>
      </c>
      <c r="G67" s="282">
        <v>16.451449849249798</v>
      </c>
      <c r="H67" s="133">
        <v>241.77050698457504</v>
      </c>
      <c r="I67" s="187">
        <v>229.68198163534626</v>
      </c>
      <c r="J67" s="283">
        <v>3.5144168249923955</v>
      </c>
      <c r="K67" s="298"/>
      <c r="L67" s="269"/>
      <c r="M67" s="239"/>
      <c r="N67" s="237"/>
      <c r="O67" s="237"/>
      <c r="P67" s="239"/>
      <c r="Q67" s="69"/>
      <c r="W67" s="72"/>
      <c r="X67" s="53"/>
      <c r="Y67" s="46"/>
      <c r="Z67" s="47"/>
      <c r="AA67" s="47"/>
      <c r="AB67" s="47"/>
      <c r="AC67" s="48"/>
      <c r="AD67" s="47"/>
      <c r="AE67" s="47"/>
      <c r="AF67" s="49"/>
      <c r="AG67" s="50"/>
      <c r="AH67" s="46"/>
      <c r="AI67" s="46"/>
      <c r="AJ67" s="50"/>
    </row>
    <row r="68" spans="4:36" x14ac:dyDescent="0.2">
      <c r="D68" s="322" t="s">
        <v>1</v>
      </c>
      <c r="E68" s="187">
        <v>24542.388169608999</v>
      </c>
      <c r="F68" s="26">
        <v>0.98517650666741674</v>
      </c>
      <c r="G68" s="282">
        <v>6.5185906219067826</v>
      </c>
      <c r="H68" s="133">
        <v>95.797207779542077</v>
      </c>
      <c r="I68" s="187">
        <v>91.007347390564973</v>
      </c>
      <c r="J68" s="283">
        <v>6.4296876041652773</v>
      </c>
      <c r="K68" s="298"/>
      <c r="L68" s="269"/>
      <c r="M68" s="239"/>
      <c r="N68" s="237"/>
      <c r="O68" s="237"/>
      <c r="P68" s="239"/>
      <c r="Q68" s="69"/>
      <c r="W68" s="72"/>
      <c r="X68" s="53"/>
      <c r="Y68" s="46"/>
      <c r="Z68" s="47"/>
      <c r="AA68" s="47"/>
      <c r="AB68" s="47"/>
      <c r="AC68" s="48"/>
      <c r="AD68" s="47"/>
      <c r="AE68" s="47"/>
      <c r="AF68" s="49"/>
      <c r="AG68" s="50"/>
      <c r="AH68" s="46"/>
      <c r="AI68" s="46"/>
      <c r="AJ68" s="50"/>
    </row>
    <row r="69" spans="4:36" x14ac:dyDescent="0.2">
      <c r="D69" s="322" t="s">
        <v>1</v>
      </c>
      <c r="E69" s="187">
        <v>28836.342282620099</v>
      </c>
      <c r="F69" s="26">
        <v>0.98292618074421667</v>
      </c>
      <c r="G69" s="282">
        <v>10.40593169426133</v>
      </c>
      <c r="H69" s="133">
        <v>152.92557217886451</v>
      </c>
      <c r="I69" s="187">
        <v>145.27929356992129</v>
      </c>
      <c r="J69" s="283">
        <v>5.5512507737683432</v>
      </c>
      <c r="K69" s="298"/>
      <c r="L69" s="269"/>
      <c r="M69" s="239"/>
      <c r="N69" s="237"/>
      <c r="O69" s="237"/>
      <c r="P69" s="239"/>
      <c r="Q69" s="69"/>
      <c r="W69" s="72"/>
      <c r="X69" s="53"/>
      <c r="Y69" s="46"/>
      <c r="Z69" s="47"/>
      <c r="AA69" s="47"/>
      <c r="AB69" s="47"/>
      <c r="AC69" s="48"/>
      <c r="AD69" s="47"/>
      <c r="AE69" s="47"/>
      <c r="AF69" s="49"/>
      <c r="AG69" s="50"/>
      <c r="AH69" s="46"/>
      <c r="AI69" s="46"/>
      <c r="AJ69" s="50"/>
    </row>
    <row r="70" spans="4:36" x14ac:dyDescent="0.2">
      <c r="D70" s="322" t="s">
        <v>1</v>
      </c>
      <c r="E70" s="187">
        <v>64897.621407237006</v>
      </c>
      <c r="F70" s="26">
        <v>0.96111707903529042</v>
      </c>
      <c r="G70" s="282">
        <v>48.548054669004742</v>
      </c>
      <c r="H70" s="133">
        <v>713.46221141569367</v>
      </c>
      <c r="I70" s="187">
        <v>677.78910084490894</v>
      </c>
      <c r="J70" s="283">
        <v>1.7812226019999746</v>
      </c>
      <c r="K70" s="298"/>
      <c r="L70" s="269"/>
      <c r="M70" s="239"/>
      <c r="N70" s="237"/>
      <c r="O70" s="237"/>
      <c r="P70" s="239"/>
      <c r="Q70" s="69"/>
      <c r="W70" s="72"/>
      <c r="X70" s="53"/>
      <c r="Y70" s="46"/>
      <c r="Z70" s="47"/>
      <c r="AA70" s="47"/>
      <c r="AB70" s="47"/>
      <c r="AC70" s="48"/>
      <c r="AD70" s="47"/>
      <c r="AE70" s="47"/>
      <c r="AF70" s="49"/>
      <c r="AG70" s="50"/>
      <c r="AH70" s="46"/>
      <c r="AI70" s="46"/>
      <c r="AJ70" s="50"/>
    </row>
    <row r="71" spans="4:36" x14ac:dyDescent="0.2">
      <c r="D71" s="322" t="s">
        <v>1</v>
      </c>
      <c r="E71" s="187">
        <v>101986.19007099001</v>
      </c>
      <c r="F71" s="26">
        <v>0.93326064795589292</v>
      </c>
      <c r="G71" s="282">
        <v>98.545174884892504</v>
      </c>
      <c r="H71" s="133">
        <v>1448.2198901083802</v>
      </c>
      <c r="I71" s="187">
        <v>1375.8088956029612</v>
      </c>
      <c r="J71" s="283">
        <v>3.3069245864872441</v>
      </c>
      <c r="K71" s="298"/>
      <c r="L71" s="269"/>
      <c r="M71" s="239"/>
      <c r="N71" s="237"/>
      <c r="O71" s="237"/>
      <c r="P71" s="239"/>
      <c r="Q71" s="69"/>
      <c r="W71" s="72"/>
      <c r="X71" s="53"/>
      <c r="Y71" s="46"/>
      <c r="Z71" s="47"/>
      <c r="AA71" s="47"/>
      <c r="AB71" s="47"/>
      <c r="AC71" s="48"/>
      <c r="AD71" s="47"/>
      <c r="AE71" s="47"/>
      <c r="AF71" s="49"/>
      <c r="AG71" s="50"/>
      <c r="AH71" s="46"/>
      <c r="AI71" s="46"/>
      <c r="AJ71" s="50"/>
    </row>
    <row r="72" spans="4:36" x14ac:dyDescent="0.2">
      <c r="D72" s="322" t="s">
        <v>1</v>
      </c>
      <c r="E72" s="187">
        <v>55133.278182743998</v>
      </c>
      <c r="F72" s="26">
        <v>0.96753589267292928</v>
      </c>
      <c r="G72" s="282">
        <v>37.232989274101037</v>
      </c>
      <c r="H72" s="133">
        <v>547.17601037218878</v>
      </c>
      <c r="I72" s="187">
        <v>519.81720985357936</v>
      </c>
      <c r="J72" s="283">
        <v>2.6939322783733193</v>
      </c>
      <c r="K72" s="298"/>
      <c r="L72" s="269"/>
      <c r="M72" s="239"/>
      <c r="N72" s="237"/>
      <c r="O72" s="237"/>
      <c r="P72" s="239"/>
      <c r="Q72" s="69"/>
      <c r="W72" s="72"/>
      <c r="X72" s="53"/>
      <c r="Y72" s="46"/>
      <c r="Z72" s="47"/>
      <c r="AA72" s="47"/>
      <c r="AB72" s="47"/>
      <c r="AC72" s="48"/>
      <c r="AD72" s="47"/>
      <c r="AE72" s="47"/>
      <c r="AF72" s="49"/>
      <c r="AG72" s="50"/>
      <c r="AH72" s="46"/>
      <c r="AI72" s="46"/>
      <c r="AJ72" s="50"/>
    </row>
    <row r="73" spans="4:36" x14ac:dyDescent="0.2">
      <c r="D73" s="322" t="s">
        <v>1</v>
      </c>
      <c r="E73" s="187">
        <v>63554.689140979004</v>
      </c>
      <c r="F73" s="26">
        <v>0.96202250494727592</v>
      </c>
      <c r="G73" s="282">
        <v>46.94740262640898</v>
      </c>
      <c r="H73" s="133">
        <v>689.93902899770637</v>
      </c>
      <c r="I73" s="187">
        <v>655.44207754782099</v>
      </c>
      <c r="J73" s="283">
        <v>1.4630162623527243</v>
      </c>
      <c r="K73" s="298"/>
      <c r="L73" s="269"/>
      <c r="M73" s="239"/>
      <c r="N73" s="237"/>
      <c r="O73" s="237"/>
      <c r="P73" s="239"/>
      <c r="Q73" s="69"/>
      <c r="W73" s="72"/>
      <c r="X73" s="53"/>
      <c r="Y73" s="46"/>
      <c r="Z73" s="47"/>
      <c r="AA73" s="47"/>
      <c r="AB73" s="47"/>
      <c r="AC73" s="48"/>
      <c r="AD73" s="47"/>
      <c r="AE73" s="47"/>
      <c r="AF73" s="49"/>
      <c r="AG73" s="50"/>
      <c r="AH73" s="46"/>
      <c r="AI73" s="46"/>
      <c r="AJ73" s="50"/>
    </row>
    <row r="74" spans="4:36" x14ac:dyDescent="0.2">
      <c r="D74" s="322" t="s">
        <v>1</v>
      </c>
      <c r="E74" s="187">
        <v>77054.055137449002</v>
      </c>
      <c r="F74" s="26">
        <v>0.95259281322128597</v>
      </c>
      <c r="G74" s="282">
        <v>63.69198291917656</v>
      </c>
      <c r="H74" s="133">
        <v>936.01738098021872</v>
      </c>
      <c r="I74" s="187">
        <v>889.21651193120772</v>
      </c>
      <c r="J74" s="283">
        <v>2.9128380152270941</v>
      </c>
      <c r="K74" s="298"/>
      <c r="L74" s="269"/>
      <c r="M74" s="239"/>
      <c r="N74" s="237"/>
      <c r="O74" s="237"/>
      <c r="P74" s="239"/>
      <c r="Q74" s="69"/>
      <c r="W74" s="72"/>
      <c r="X74" s="53"/>
      <c r="Y74" s="46"/>
      <c r="Z74" s="47"/>
      <c r="AA74" s="47"/>
      <c r="AB74" s="47"/>
      <c r="AC74" s="48"/>
      <c r="AD74" s="47"/>
      <c r="AE74" s="47"/>
      <c r="AF74" s="49"/>
      <c r="AG74" s="50"/>
      <c r="AH74" s="46"/>
      <c r="AI74" s="46"/>
      <c r="AJ74" s="50"/>
    </row>
    <row r="75" spans="4:36" x14ac:dyDescent="0.2">
      <c r="D75" s="322" t="s">
        <v>1</v>
      </c>
      <c r="E75" s="187">
        <v>46835.597271179999</v>
      </c>
      <c r="F75" s="26">
        <v>0.97269081657467027</v>
      </c>
      <c r="G75" s="282">
        <v>28.200122799013101</v>
      </c>
      <c r="H75" s="133">
        <v>414.42900465429653</v>
      </c>
      <c r="I75" s="187">
        <v>393.70755442158168</v>
      </c>
      <c r="J75" s="283">
        <v>3.5156385276000357</v>
      </c>
      <c r="K75" s="298"/>
      <c r="L75" s="269"/>
      <c r="M75" s="239"/>
      <c r="N75" s="237"/>
      <c r="O75" s="237"/>
      <c r="P75" s="239"/>
      <c r="Q75" s="69"/>
      <c r="W75" s="72"/>
      <c r="X75" s="53"/>
      <c r="Y75" s="46"/>
      <c r="Z75" s="47"/>
      <c r="AA75" s="47"/>
      <c r="AB75" s="47"/>
      <c r="AC75" s="48"/>
      <c r="AD75" s="47"/>
      <c r="AE75" s="47"/>
      <c r="AF75" s="49"/>
      <c r="AG75" s="50"/>
      <c r="AH75" s="46"/>
      <c r="AI75" s="46"/>
      <c r="AJ75" s="50"/>
    </row>
    <row r="76" spans="4:36" x14ac:dyDescent="0.2">
      <c r="D76" s="322" t="s">
        <v>1</v>
      </c>
      <c r="E76" s="187">
        <v>26112.990258616999</v>
      </c>
      <c r="F76" s="26">
        <v>0.98436195825269301</v>
      </c>
      <c r="G76" s="282">
        <v>7.9246616167773647</v>
      </c>
      <c r="H76" s="133">
        <v>116.46082712016015</v>
      </c>
      <c r="I76" s="187">
        <v>110.63778576415213</v>
      </c>
      <c r="J76" s="283">
        <v>4.2022010713512392</v>
      </c>
      <c r="K76" s="298"/>
      <c r="L76" s="269"/>
      <c r="M76" s="239"/>
      <c r="N76" s="237"/>
      <c r="O76" s="237"/>
      <c r="P76" s="239"/>
      <c r="Q76" s="69"/>
      <c r="W76" s="72"/>
      <c r="X76" s="53"/>
      <c r="Y76" s="46"/>
      <c r="Z76" s="47"/>
      <c r="AA76" s="47"/>
      <c r="AB76" s="47"/>
      <c r="AC76" s="48"/>
      <c r="AD76" s="47"/>
      <c r="AE76" s="47"/>
      <c r="AF76" s="49"/>
      <c r="AG76" s="50"/>
      <c r="AH76" s="46"/>
      <c r="AI76" s="46"/>
      <c r="AJ76" s="50"/>
    </row>
    <row r="77" spans="4:36" x14ac:dyDescent="0.2">
      <c r="D77" s="322" t="s">
        <v>1</v>
      </c>
      <c r="E77" s="187">
        <v>45475.0524</v>
      </c>
      <c r="F77" s="26">
        <v>0.97350977247733805</v>
      </c>
      <c r="G77" s="282">
        <v>26.76949146666168</v>
      </c>
      <c r="H77" s="133">
        <v>393.40444659406006</v>
      </c>
      <c r="I77" s="187">
        <v>373.73422426435707</v>
      </c>
      <c r="J77" s="283">
        <v>7.7579014097262045</v>
      </c>
      <c r="K77" s="298"/>
      <c r="L77" s="269"/>
      <c r="M77" s="239"/>
      <c r="N77" s="237"/>
      <c r="O77" s="237"/>
      <c r="P77" s="239"/>
      <c r="Q77" s="69"/>
      <c r="W77" s="72"/>
      <c r="X77" s="53"/>
      <c r="Y77" s="46"/>
      <c r="Z77" s="47"/>
      <c r="AA77" s="47"/>
      <c r="AB77" s="47"/>
      <c r="AC77" s="48"/>
      <c r="AD77" s="47"/>
      <c r="AE77" s="47"/>
      <c r="AF77" s="49"/>
      <c r="AG77" s="50"/>
      <c r="AH77" s="46"/>
      <c r="AI77" s="46"/>
      <c r="AJ77" s="50"/>
    </row>
    <row r="78" spans="4:36" x14ac:dyDescent="0.2">
      <c r="D78" s="322" t="s">
        <v>1</v>
      </c>
      <c r="E78" s="187">
        <v>24615.905479244997</v>
      </c>
      <c r="F78" s="26">
        <v>0.98513859911442458</v>
      </c>
      <c r="G78" s="282">
        <v>6.5840007278820787</v>
      </c>
      <c r="H78" s="133">
        <v>96.75847469695502</v>
      </c>
      <c r="I78" s="187">
        <v>91.920550962107271</v>
      </c>
      <c r="J78" s="283">
        <v>4.6953360309105845</v>
      </c>
      <c r="K78" s="298"/>
      <c r="L78" s="269"/>
      <c r="M78" s="239"/>
      <c r="N78" s="237"/>
      <c r="O78" s="237"/>
      <c r="P78" s="239"/>
      <c r="Q78" s="69"/>
      <c r="W78" s="72"/>
      <c r="X78" s="53"/>
      <c r="Y78" s="46"/>
      <c r="Z78" s="47"/>
      <c r="AA78" s="47"/>
      <c r="AB78" s="47"/>
      <c r="AC78" s="48"/>
      <c r="AD78" s="47"/>
      <c r="AE78" s="47"/>
      <c r="AF78" s="49"/>
      <c r="AG78" s="50"/>
      <c r="AH78" s="46"/>
      <c r="AI78" s="46"/>
      <c r="AJ78" s="50"/>
    </row>
    <row r="79" spans="4:36" x14ac:dyDescent="0.2">
      <c r="D79" s="322" t="s">
        <v>1</v>
      </c>
      <c r="E79" s="187">
        <v>76409.092128421995</v>
      </c>
      <c r="F79" s="26">
        <v>0.95305991948601676</v>
      </c>
      <c r="G79" s="282">
        <v>62.858634285687508</v>
      </c>
      <c r="H79" s="133">
        <v>923.77048946246362</v>
      </c>
      <c r="I79" s="187">
        <v>877.58196498934035</v>
      </c>
      <c r="J79" s="283">
        <v>2.0893825164787692</v>
      </c>
      <c r="K79" s="298"/>
      <c r="L79" s="269"/>
      <c r="M79" s="239"/>
      <c r="N79" s="237"/>
      <c r="O79" s="237"/>
      <c r="P79" s="239"/>
      <c r="Q79" s="69"/>
      <c r="W79" s="72"/>
      <c r="X79" s="53"/>
      <c r="Y79" s="46"/>
      <c r="Z79" s="47"/>
      <c r="AA79" s="47"/>
      <c r="AB79" s="47"/>
      <c r="AC79" s="48"/>
      <c r="AD79" s="47"/>
      <c r="AE79" s="47"/>
      <c r="AF79" s="49"/>
      <c r="AG79" s="50"/>
      <c r="AH79" s="46"/>
      <c r="AI79" s="46"/>
      <c r="AJ79" s="50"/>
    </row>
    <row r="80" spans="4:36" x14ac:dyDescent="0.2">
      <c r="D80" s="322" t="s">
        <v>1</v>
      </c>
      <c r="E80" s="187">
        <v>32905.274128006997</v>
      </c>
      <c r="F80" s="26">
        <v>0.98072572586848872</v>
      </c>
      <c r="G80" s="282">
        <v>14.215738331696478</v>
      </c>
      <c r="H80" s="133">
        <v>208.91449052261143</v>
      </c>
      <c r="I80" s="187">
        <v>198.46876599648084</v>
      </c>
      <c r="J80" s="283">
        <v>4.52652895909275</v>
      </c>
      <c r="K80" s="298"/>
      <c r="L80" s="269"/>
      <c r="M80" s="239"/>
      <c r="N80" s="237"/>
      <c r="O80" s="237"/>
      <c r="P80" s="239"/>
      <c r="Q80" s="69"/>
      <c r="W80" s="72"/>
      <c r="X80" s="53"/>
      <c r="Y80" s="46"/>
      <c r="Z80" s="47"/>
      <c r="AA80" s="47"/>
      <c r="AB80" s="47"/>
      <c r="AC80" s="48"/>
      <c r="AD80" s="47"/>
      <c r="AE80" s="47"/>
      <c r="AF80" s="49"/>
      <c r="AG80" s="50"/>
      <c r="AH80" s="46"/>
      <c r="AI80" s="46"/>
      <c r="AJ80" s="50"/>
    </row>
    <row r="81" spans="4:36" x14ac:dyDescent="0.2">
      <c r="D81" s="322" t="s">
        <v>1</v>
      </c>
      <c r="E81" s="187">
        <v>19149.122929917001</v>
      </c>
      <c r="F81" s="26">
        <v>0.98789845539402321</v>
      </c>
      <c r="G81" s="282">
        <v>1.8283900095695027</v>
      </c>
      <c r="H81" s="133">
        <v>26.870019580633411</v>
      </c>
      <c r="I81" s="187">
        <v>25.52651860160174</v>
      </c>
      <c r="J81" s="283">
        <v>6.2469155231021025</v>
      </c>
      <c r="K81" s="298"/>
      <c r="L81" s="269"/>
      <c r="M81" s="239"/>
      <c r="N81" s="237"/>
      <c r="O81" s="237"/>
      <c r="P81" s="239"/>
      <c r="Q81" s="69"/>
      <c r="W81" s="72"/>
      <c r="X81" s="53"/>
      <c r="Y81" s="46"/>
      <c r="Z81" s="47"/>
      <c r="AA81" s="47"/>
      <c r="AB81" s="47"/>
      <c r="AC81" s="48"/>
      <c r="AD81" s="47"/>
      <c r="AE81" s="47"/>
      <c r="AF81" s="49"/>
      <c r="AG81" s="50"/>
      <c r="AH81" s="46"/>
      <c r="AI81" s="46"/>
      <c r="AJ81" s="50"/>
    </row>
    <row r="82" spans="4:36" x14ac:dyDescent="0.2">
      <c r="D82" s="322" t="s">
        <v>1</v>
      </c>
      <c r="E82" s="187">
        <v>34631.404999999999</v>
      </c>
      <c r="F82" s="26">
        <v>0.97977223817449699</v>
      </c>
      <c r="G82" s="282">
        <v>15.869235744795926</v>
      </c>
      <c r="H82" s="133">
        <v>233.21428850552093</v>
      </c>
      <c r="I82" s="187">
        <v>221.55357408024486</v>
      </c>
      <c r="J82" s="283">
        <v>7.1321102621245895</v>
      </c>
      <c r="K82" s="298"/>
      <c r="L82" s="269"/>
      <c r="M82" s="239"/>
      <c r="N82" s="237"/>
      <c r="O82" s="237"/>
      <c r="P82" s="239"/>
      <c r="Q82" s="69"/>
      <c r="W82" s="72"/>
      <c r="X82" s="53"/>
      <c r="Y82" s="46"/>
      <c r="Z82" s="47"/>
      <c r="AA82" s="47"/>
      <c r="AB82" s="47"/>
      <c r="AC82" s="48"/>
      <c r="AD82" s="47"/>
      <c r="AE82" s="47"/>
      <c r="AF82" s="49"/>
      <c r="AG82" s="50"/>
      <c r="AH82" s="46"/>
      <c r="AI82" s="46"/>
      <c r="AJ82" s="50"/>
    </row>
    <row r="83" spans="4:36" x14ac:dyDescent="0.2">
      <c r="D83" s="322" t="s">
        <v>1</v>
      </c>
      <c r="E83" s="187">
        <v>41959.922070373999</v>
      </c>
      <c r="F83" s="26">
        <v>0.97559136569158644</v>
      </c>
      <c r="G83" s="282">
        <v>23.138573454943977</v>
      </c>
      <c r="H83" s="133">
        <v>340.04447549385668</v>
      </c>
      <c r="I83" s="187">
        <v>323.04225171916386</v>
      </c>
      <c r="J83" s="283">
        <v>7.1321102621245895</v>
      </c>
      <c r="K83" s="298"/>
      <c r="L83" s="269"/>
      <c r="M83" s="239"/>
      <c r="N83" s="237"/>
      <c r="O83" s="237"/>
      <c r="P83" s="239"/>
      <c r="Q83" s="69"/>
      <c r="W83" s="72"/>
      <c r="X83" s="53"/>
      <c r="Y83" s="46"/>
      <c r="Z83" s="47"/>
      <c r="AA83" s="47"/>
      <c r="AB83" s="47"/>
      <c r="AC83" s="48"/>
      <c r="AD83" s="47"/>
      <c r="AE83" s="47"/>
      <c r="AF83" s="49"/>
      <c r="AG83" s="50"/>
      <c r="AH83" s="46"/>
      <c r="AI83" s="46"/>
      <c r="AJ83" s="50"/>
    </row>
    <row r="84" spans="4:36" x14ac:dyDescent="0.2">
      <c r="D84" s="285" t="s">
        <v>2</v>
      </c>
      <c r="E84" s="187">
        <v>24642.11191177</v>
      </c>
      <c r="F84" s="26">
        <v>0.98512508112804298</v>
      </c>
      <c r="G84" s="282">
        <v>6.6073268444631212</v>
      </c>
      <c r="H84" s="133">
        <v>97.101275306230022</v>
      </c>
      <c r="I84" s="187">
        <v>92.246211540918523</v>
      </c>
      <c r="J84" s="283">
        <v>5.4614375161829436</v>
      </c>
      <c r="K84" s="298"/>
      <c r="L84" s="269"/>
      <c r="M84" s="239"/>
      <c r="N84" s="237"/>
      <c r="O84" s="237"/>
      <c r="P84" s="239"/>
      <c r="Q84" s="69"/>
      <c r="W84" s="72"/>
      <c r="X84" s="53"/>
      <c r="Y84" s="46"/>
      <c r="Z84" s="47"/>
      <c r="AA84" s="47"/>
      <c r="AB84" s="47"/>
      <c r="AC84" s="48"/>
      <c r="AD84" s="47"/>
      <c r="AE84" s="47"/>
      <c r="AF84" s="49"/>
      <c r="AG84" s="50"/>
      <c r="AH84" s="46"/>
      <c r="AI84" s="46"/>
      <c r="AJ84" s="50"/>
    </row>
    <row r="85" spans="4:36" x14ac:dyDescent="0.2">
      <c r="D85" s="285" t="s">
        <v>2</v>
      </c>
      <c r="E85" s="187">
        <v>46103.377073689997</v>
      </c>
      <c r="F85" s="26">
        <v>0.97313248370580363</v>
      </c>
      <c r="G85" s="282">
        <v>27.428426393994723</v>
      </c>
      <c r="H85" s="133">
        <v>403.08815428614645</v>
      </c>
      <c r="I85" s="187">
        <v>382.93374657183909</v>
      </c>
      <c r="J85" s="283">
        <v>4.8510878796962436</v>
      </c>
      <c r="K85" s="298"/>
      <c r="L85" s="269"/>
      <c r="M85" s="239"/>
      <c r="N85" s="237"/>
      <c r="O85" s="237"/>
      <c r="P85" s="239"/>
      <c r="Q85" s="69"/>
      <c r="W85" s="72"/>
      <c r="X85" s="53"/>
      <c r="Y85" s="46"/>
      <c r="Z85" s="47"/>
      <c r="AA85" s="47"/>
      <c r="AB85" s="47"/>
      <c r="AC85" s="48"/>
      <c r="AD85" s="47"/>
      <c r="AE85" s="47"/>
      <c r="AF85" s="49"/>
      <c r="AG85" s="50"/>
      <c r="AH85" s="46"/>
      <c r="AI85" s="46"/>
      <c r="AJ85" s="50"/>
    </row>
    <row r="86" spans="4:36" x14ac:dyDescent="0.2">
      <c r="D86" s="285" t="s">
        <v>2</v>
      </c>
      <c r="E86" s="187">
        <v>50845.847399999999</v>
      </c>
      <c r="F86" s="26">
        <v>0.9702338410310104</v>
      </c>
      <c r="G86" s="282">
        <v>32.499444017195714</v>
      </c>
      <c r="H86" s="133">
        <v>477.61182927670819</v>
      </c>
      <c r="I86" s="187">
        <v>453.73123781287273</v>
      </c>
      <c r="J86" s="283">
        <v>4.5826981494250729</v>
      </c>
      <c r="K86" s="298"/>
      <c r="L86" s="269"/>
      <c r="M86" s="239"/>
      <c r="N86" s="237"/>
      <c r="O86" s="237"/>
      <c r="P86" s="239"/>
      <c r="Q86" s="69"/>
      <c r="W86" s="72"/>
      <c r="X86" s="53"/>
      <c r="Y86" s="46"/>
      <c r="Z86" s="47"/>
      <c r="AA86" s="47"/>
      <c r="AB86" s="47"/>
      <c r="AC86" s="48"/>
      <c r="AD86" s="47"/>
      <c r="AE86" s="47"/>
      <c r="AF86" s="49"/>
      <c r="AG86" s="50"/>
      <c r="AH86" s="46"/>
      <c r="AI86" s="46"/>
      <c r="AJ86" s="50"/>
    </row>
    <row r="87" spans="4:36" x14ac:dyDescent="0.2">
      <c r="D87" s="285" t="s">
        <v>2</v>
      </c>
      <c r="E87" s="187">
        <v>55793.654518803</v>
      </c>
      <c r="F87" s="26">
        <v>0.96711380332097674</v>
      </c>
      <c r="G87" s="282">
        <v>37.974738074615523</v>
      </c>
      <c r="H87" s="133">
        <v>558.07675074454971</v>
      </c>
      <c r="I87" s="187">
        <v>530.17291320732215</v>
      </c>
      <c r="J87" s="283">
        <v>4.5826981494250729</v>
      </c>
      <c r="K87" s="298"/>
      <c r="L87" s="269"/>
      <c r="M87" s="239"/>
      <c r="N87" s="237"/>
      <c r="O87" s="237"/>
      <c r="P87" s="239"/>
      <c r="Q87" s="69"/>
      <c r="W87" s="72"/>
      <c r="X87" s="53"/>
      <c r="Y87" s="46"/>
      <c r="Z87" s="47"/>
      <c r="AA87" s="47"/>
      <c r="AB87" s="47"/>
      <c r="AC87" s="48"/>
      <c r="AD87" s="47"/>
      <c r="AE87" s="47"/>
      <c r="AF87" s="49"/>
      <c r="AG87" s="50"/>
      <c r="AH87" s="46"/>
      <c r="AI87" s="46"/>
      <c r="AJ87" s="50"/>
    </row>
    <row r="88" spans="4:36" x14ac:dyDescent="0.2">
      <c r="D88" s="285" t="s">
        <v>2</v>
      </c>
      <c r="E88" s="187">
        <v>43223.972029536002</v>
      </c>
      <c r="F88" s="26">
        <v>0.97484851034336206</v>
      </c>
      <c r="G88" s="282">
        <v>24.433444432507361</v>
      </c>
      <c r="H88" s="133">
        <v>359.07389938012818</v>
      </c>
      <c r="I88" s="187">
        <v>341.12020441112173</v>
      </c>
      <c r="J88" s="283">
        <v>5.2819249435038715</v>
      </c>
      <c r="K88" s="298"/>
      <c r="L88" s="269"/>
      <c r="M88" s="239"/>
      <c r="N88" s="237"/>
      <c r="O88" s="237"/>
      <c r="P88" s="239"/>
      <c r="Q88" s="69"/>
      <c r="W88" s="72"/>
      <c r="X88" s="53"/>
      <c r="Y88" s="46"/>
      <c r="Z88" s="47"/>
      <c r="AA88" s="47"/>
      <c r="AB88" s="47"/>
      <c r="AC88" s="48"/>
      <c r="AD88" s="47"/>
      <c r="AE88" s="47"/>
      <c r="AF88" s="49"/>
      <c r="AG88" s="50"/>
      <c r="AH88" s="46"/>
      <c r="AI88" s="46"/>
      <c r="AJ88" s="50"/>
    </row>
    <row r="89" spans="4:36" x14ac:dyDescent="0.2">
      <c r="D89" s="285" t="s">
        <v>3</v>
      </c>
      <c r="E89" s="187">
        <v>32181.292675324999</v>
      </c>
      <c r="F89" s="26">
        <v>0.98112209422685759</v>
      </c>
      <c r="G89" s="282">
        <v>13.528846334566008</v>
      </c>
      <c r="H89" s="133">
        <v>198.81992573278205</v>
      </c>
      <c r="I89" s="187">
        <v>188.87892944614293</v>
      </c>
      <c r="J89" s="283">
        <v>11.688381099369074</v>
      </c>
      <c r="K89" s="298"/>
      <c r="L89" s="269"/>
      <c r="M89" s="239"/>
      <c r="N89" s="237"/>
      <c r="O89" s="237"/>
      <c r="P89" s="239"/>
      <c r="Q89" s="69"/>
      <c r="W89" s="72"/>
      <c r="X89" s="53"/>
      <c r="Y89" s="46"/>
      <c r="Z89" s="47"/>
      <c r="AA89" s="47"/>
      <c r="AB89" s="47"/>
      <c r="AC89" s="48"/>
      <c r="AD89" s="47"/>
      <c r="AE89" s="47"/>
      <c r="AF89" s="49"/>
      <c r="AG89" s="50"/>
      <c r="AH89" s="46"/>
      <c r="AI89" s="46"/>
      <c r="AJ89" s="50"/>
    </row>
    <row r="90" spans="4:36" x14ac:dyDescent="0.2">
      <c r="D90" s="285" t="s">
        <v>57</v>
      </c>
      <c r="E90" s="187">
        <v>38705.831672868997</v>
      </c>
      <c r="F90" s="26">
        <v>0.97747432071878637</v>
      </c>
      <c r="G90" s="282">
        <v>19.860806889700164</v>
      </c>
      <c r="H90" s="133">
        <v>291.87441805103362</v>
      </c>
      <c r="I90" s="187">
        <v>277.28069714848192</v>
      </c>
      <c r="J90" s="283">
        <v>4.3886755380905598</v>
      </c>
      <c r="K90" s="298"/>
      <c r="L90" s="269"/>
      <c r="M90" s="239"/>
      <c r="N90" s="237"/>
      <c r="O90" s="237"/>
      <c r="P90" s="239"/>
      <c r="Q90" s="69"/>
      <c r="W90" s="72"/>
      <c r="X90" s="53"/>
      <c r="Y90" s="46"/>
      <c r="Z90" s="47"/>
      <c r="AA90" s="47"/>
      <c r="AB90" s="47"/>
      <c r="AC90" s="48"/>
      <c r="AD90" s="47"/>
      <c r="AE90" s="47"/>
      <c r="AF90" s="49"/>
      <c r="AG90" s="50"/>
      <c r="AH90" s="46"/>
      <c r="AI90" s="46"/>
      <c r="AJ90" s="50"/>
    </row>
    <row r="91" spans="4:36" x14ac:dyDescent="0.2">
      <c r="D91" s="286" t="s">
        <v>57</v>
      </c>
      <c r="E91" s="187">
        <v>89063.746148987993</v>
      </c>
      <c r="F91" s="26">
        <v>0.94359099012563696</v>
      </c>
      <c r="G91" s="282">
        <v>79.832152476173519</v>
      </c>
      <c r="H91" s="133">
        <v>1173.213312789846</v>
      </c>
      <c r="I91" s="187">
        <v>1114.5526471503536</v>
      </c>
      <c r="J91" s="283">
        <v>2.199100082056646</v>
      </c>
      <c r="K91" s="298"/>
      <c r="L91" s="269"/>
      <c r="M91" s="239"/>
      <c r="N91" s="237"/>
      <c r="O91" s="237"/>
      <c r="P91" s="239"/>
      <c r="Q91" s="69"/>
      <c r="W91" s="73"/>
      <c r="X91" s="54"/>
      <c r="Y91" s="46"/>
      <c r="Z91" s="47"/>
      <c r="AA91" s="47"/>
      <c r="AB91" s="47"/>
      <c r="AC91" s="48"/>
      <c r="AD91" s="47"/>
      <c r="AE91" s="47"/>
      <c r="AF91" s="49"/>
      <c r="AG91" s="50"/>
      <c r="AH91" s="46"/>
      <c r="AI91" s="46"/>
      <c r="AJ91" s="50"/>
    </row>
    <row r="92" spans="4:36" x14ac:dyDescent="0.2">
      <c r="D92" s="286" t="s">
        <v>57</v>
      </c>
      <c r="E92" s="187">
        <v>61322.447152023</v>
      </c>
      <c r="F92" s="26">
        <v>0.96351155605811678</v>
      </c>
      <c r="G92" s="282">
        <v>44.318265275202727</v>
      </c>
      <c r="H92" s="133">
        <v>651.3012264843793</v>
      </c>
      <c r="I92" s="187">
        <v>618.73616516016034</v>
      </c>
      <c r="J92" s="283">
        <v>3.9780735651924997</v>
      </c>
      <c r="K92" s="298"/>
      <c r="L92" s="269"/>
      <c r="M92" s="239"/>
      <c r="N92" s="237"/>
      <c r="O92" s="237"/>
      <c r="P92" s="239"/>
      <c r="Q92" s="69"/>
      <c r="W92" s="73"/>
      <c r="X92" s="54"/>
      <c r="Y92" s="46"/>
      <c r="Z92" s="47"/>
      <c r="AA92" s="47"/>
      <c r="AB92" s="47"/>
      <c r="AC92" s="48"/>
      <c r="AD92" s="47"/>
      <c r="AE92" s="47"/>
      <c r="AF92" s="49"/>
      <c r="AG92" s="50"/>
      <c r="AH92" s="46"/>
      <c r="AI92" s="46"/>
      <c r="AJ92" s="50"/>
    </row>
    <row r="93" spans="4:36" x14ac:dyDescent="0.2">
      <c r="D93" s="286" t="s">
        <v>57</v>
      </c>
      <c r="E93" s="187">
        <v>36119.151699962698</v>
      </c>
      <c r="F93" s="26">
        <v>0.97894086729688701</v>
      </c>
      <c r="G93" s="282">
        <v>17.312277152439581</v>
      </c>
      <c r="H93" s="133">
        <v>254.42122503225207</v>
      </c>
      <c r="I93" s="187">
        <v>241.70016378063946</v>
      </c>
      <c r="J93" s="283">
        <v>3.0275745081287222</v>
      </c>
      <c r="K93" s="298"/>
      <c r="L93" s="269"/>
      <c r="M93" s="239"/>
      <c r="N93" s="237"/>
      <c r="O93" s="237"/>
      <c r="P93" s="239"/>
      <c r="Q93" s="69"/>
      <c r="W93" s="73"/>
      <c r="X93" s="54"/>
      <c r="Y93" s="46"/>
      <c r="Z93" s="47"/>
      <c r="AA93" s="47"/>
      <c r="AB93" s="47"/>
      <c r="AC93" s="48"/>
      <c r="AD93" s="47"/>
      <c r="AE93" s="47"/>
      <c r="AF93" s="49"/>
      <c r="AG93" s="50"/>
      <c r="AH93" s="46"/>
      <c r="AI93" s="46"/>
      <c r="AJ93" s="50"/>
    </row>
    <row r="94" spans="4:36" x14ac:dyDescent="0.2">
      <c r="D94" s="286" t="s">
        <v>57</v>
      </c>
      <c r="E94" s="187">
        <v>110840.33229596</v>
      </c>
      <c r="F94" s="26">
        <v>0.92579692441328298</v>
      </c>
      <c r="G94" s="282">
        <v>112.194771834515</v>
      </c>
      <c r="H94" s="133">
        <v>1648.8143668800324</v>
      </c>
      <c r="I94" s="187">
        <v>1566.3736485360307</v>
      </c>
      <c r="J94" s="283">
        <v>1.7975592333862007</v>
      </c>
      <c r="K94" s="298"/>
      <c r="L94" s="269"/>
      <c r="M94" s="239"/>
      <c r="N94" s="237"/>
      <c r="O94" s="237"/>
      <c r="P94" s="239"/>
      <c r="Q94" s="69"/>
      <c r="W94" s="73"/>
      <c r="X94" s="54"/>
      <c r="Y94" s="46"/>
      <c r="Z94" s="47"/>
      <c r="AA94" s="47"/>
      <c r="AB94" s="47"/>
      <c r="AC94" s="48"/>
      <c r="AD94" s="47"/>
      <c r="AE94" s="47"/>
      <c r="AF94" s="49"/>
      <c r="AG94" s="50"/>
      <c r="AH94" s="46"/>
      <c r="AI94" s="46"/>
      <c r="AJ94" s="50"/>
    </row>
    <row r="95" spans="4:36" x14ac:dyDescent="0.2">
      <c r="D95" s="286" t="s">
        <v>57</v>
      </c>
      <c r="E95" s="187">
        <v>32972.447391529</v>
      </c>
      <c r="F95" s="26">
        <v>0.98068884328361938</v>
      </c>
      <c r="G95" s="282">
        <v>14.279668631711571</v>
      </c>
      <c r="H95" s="133">
        <v>209.85401021163324</v>
      </c>
      <c r="I95" s="187">
        <v>199.36130970105157</v>
      </c>
      <c r="J95" s="283">
        <v>3.7862957937584802</v>
      </c>
      <c r="K95" s="298"/>
      <c r="L95" s="269"/>
      <c r="M95" s="239"/>
      <c r="N95" s="237"/>
      <c r="O95" s="237"/>
      <c r="P95" s="239"/>
      <c r="Q95" s="69"/>
      <c r="W95" s="73"/>
      <c r="X95" s="54"/>
      <c r="Y95" s="46"/>
      <c r="Z95" s="47"/>
      <c r="AA95" s="47"/>
      <c r="AB95" s="47"/>
      <c r="AC95" s="48"/>
      <c r="AD95" s="47"/>
      <c r="AE95" s="47"/>
      <c r="AF95" s="49"/>
      <c r="AG95" s="50"/>
      <c r="AH95" s="46"/>
      <c r="AI95" s="46"/>
      <c r="AJ95" s="50"/>
    </row>
    <row r="96" spans="4:36" x14ac:dyDescent="0.2">
      <c r="D96" s="287" t="s">
        <v>57</v>
      </c>
      <c r="E96" s="187">
        <v>72961.661584381</v>
      </c>
      <c r="F96" s="26">
        <v>0.95552846077125286</v>
      </c>
      <c r="G96" s="282">
        <v>58.461364106097236</v>
      </c>
      <c r="H96" s="133">
        <v>859.14820690320494</v>
      </c>
      <c r="I96" s="187">
        <v>816.19079655804467</v>
      </c>
      <c r="J96" s="283">
        <v>1.3296171810205595</v>
      </c>
      <c r="K96" s="298"/>
      <c r="L96" s="269"/>
      <c r="M96" s="239"/>
      <c r="N96" s="237"/>
      <c r="O96" s="237"/>
      <c r="P96" s="239"/>
      <c r="Q96" s="69"/>
      <c r="W96" s="74"/>
      <c r="X96" s="55"/>
      <c r="Y96" s="46"/>
      <c r="Z96" s="47"/>
      <c r="AA96" s="47"/>
      <c r="AB96" s="47"/>
      <c r="AC96" s="48"/>
      <c r="AD96" s="47"/>
      <c r="AE96" s="47"/>
      <c r="AF96" s="49"/>
      <c r="AG96" s="50"/>
      <c r="AH96" s="46"/>
      <c r="AI96" s="46"/>
      <c r="AJ96" s="50"/>
    </row>
    <row r="97" spans="4:36" x14ac:dyDescent="0.2">
      <c r="D97" s="287" t="s">
        <v>57</v>
      </c>
      <c r="E97" s="187">
        <v>41918.026111959</v>
      </c>
      <c r="F97" s="26">
        <v>0.9756158776299465</v>
      </c>
      <c r="G97" s="282">
        <v>23.095863506689561</v>
      </c>
      <c r="H97" s="133">
        <v>339.41681009430977</v>
      </c>
      <c r="I97" s="187">
        <v>322.44596958959426</v>
      </c>
      <c r="J97" s="283">
        <v>3.9092131086994799</v>
      </c>
      <c r="K97" s="298"/>
      <c r="L97" s="269"/>
      <c r="M97" s="239"/>
      <c r="N97" s="237"/>
      <c r="O97" s="237"/>
      <c r="P97" s="239"/>
      <c r="Q97" s="69"/>
      <c r="W97" s="74"/>
      <c r="X97" s="55"/>
      <c r="Y97" s="46"/>
      <c r="Z97" s="47"/>
      <c r="AA97" s="47"/>
      <c r="AB97" s="47"/>
      <c r="AC97" s="48"/>
      <c r="AD97" s="47"/>
      <c r="AE97" s="47"/>
      <c r="AF97" s="49"/>
      <c r="AG97" s="50"/>
      <c r="AH97" s="46"/>
      <c r="AI97" s="46"/>
      <c r="AJ97" s="50"/>
    </row>
    <row r="98" spans="4:36" x14ac:dyDescent="0.2">
      <c r="D98" s="287" t="s">
        <v>57</v>
      </c>
      <c r="E98" s="187">
        <v>87672.642085118001</v>
      </c>
      <c r="F98" s="26">
        <v>0.9446632305694469</v>
      </c>
      <c r="G98" s="282">
        <v>77.901578019346189</v>
      </c>
      <c r="H98" s="133">
        <v>1144.8415905723116</v>
      </c>
      <c r="I98" s="187">
        <v>1087.5995110436959</v>
      </c>
      <c r="J98" s="283">
        <v>2.1187533273152326</v>
      </c>
      <c r="K98" s="298"/>
      <c r="L98" s="269"/>
      <c r="M98" s="239"/>
      <c r="N98" s="237"/>
      <c r="O98" s="237"/>
      <c r="P98" s="239"/>
      <c r="Q98" s="69"/>
      <c r="W98" s="74"/>
      <c r="X98" s="55"/>
      <c r="Y98" s="46"/>
      <c r="Z98" s="47"/>
      <c r="AA98" s="47"/>
      <c r="AB98" s="47"/>
      <c r="AC98" s="48"/>
      <c r="AD98" s="47"/>
      <c r="AE98" s="47"/>
      <c r="AF98" s="49"/>
      <c r="AG98" s="50"/>
      <c r="AH98" s="46"/>
      <c r="AI98" s="46"/>
      <c r="AJ98" s="50"/>
    </row>
    <row r="99" spans="4:36" x14ac:dyDescent="0.2">
      <c r="D99" s="287" t="s">
        <v>57</v>
      </c>
      <c r="E99" s="187">
        <v>34542.860851785998</v>
      </c>
      <c r="F99" s="26">
        <v>0.9798214385744286</v>
      </c>
      <c r="G99" s="282">
        <v>15.783875157864978</v>
      </c>
      <c r="H99" s="133">
        <v>231.95982931998373</v>
      </c>
      <c r="I99" s="187">
        <v>220.36183785398453</v>
      </c>
      <c r="J99" s="283">
        <v>3.9348711638852718</v>
      </c>
      <c r="K99" s="298"/>
      <c r="L99" s="269"/>
      <c r="M99" s="239"/>
      <c r="N99" s="237"/>
      <c r="O99" s="237"/>
      <c r="P99" s="239"/>
      <c r="Q99" s="69"/>
      <c r="W99" s="74"/>
      <c r="X99" s="55"/>
      <c r="Y99" s="46"/>
      <c r="Z99" s="47"/>
      <c r="AA99" s="47"/>
      <c r="AB99" s="47"/>
      <c r="AC99" s="48"/>
      <c r="AD99" s="47"/>
      <c r="AE99" s="47"/>
      <c r="AF99" s="49"/>
      <c r="AG99" s="50"/>
      <c r="AH99" s="46"/>
      <c r="AI99" s="46"/>
      <c r="AJ99" s="50"/>
    </row>
    <row r="100" spans="4:36" x14ac:dyDescent="0.2">
      <c r="D100" s="379"/>
      <c r="E100" s="262"/>
      <c r="F100" s="378"/>
      <c r="G100" s="262"/>
      <c r="H100" s="378"/>
      <c r="I100" s="262"/>
      <c r="J100" s="380"/>
      <c r="K100" s="298"/>
      <c r="L100" s="269"/>
      <c r="M100" s="239"/>
      <c r="N100" s="237"/>
      <c r="O100" s="237"/>
      <c r="P100" s="239"/>
      <c r="Q100" s="69"/>
      <c r="W100" s="75"/>
      <c r="X100" s="56"/>
      <c r="Y100" s="46"/>
      <c r="Z100" s="47"/>
      <c r="AA100" s="47"/>
      <c r="AB100" s="47"/>
      <c r="AC100" s="48"/>
      <c r="AD100" s="47"/>
      <c r="AE100" s="47"/>
      <c r="AF100" s="49"/>
      <c r="AG100" s="50"/>
      <c r="AH100" s="46"/>
      <c r="AI100" s="46"/>
      <c r="AJ100" s="50"/>
    </row>
    <row r="101" spans="4:36" ht="16" thickBot="1" x14ac:dyDescent="0.25">
      <c r="D101" s="323" t="s">
        <v>45</v>
      </c>
      <c r="E101" s="147">
        <v>22500</v>
      </c>
      <c r="F101" s="317">
        <v>0.98622097535099995</v>
      </c>
      <c r="G101" s="318">
        <v>4.7173320729342034</v>
      </c>
      <c r="H101" s="319">
        <v>69.325912143841052</v>
      </c>
      <c r="I101" s="145">
        <v>65.859616536649</v>
      </c>
      <c r="J101" s="320"/>
      <c r="K101" s="298"/>
      <c r="L101" s="269"/>
      <c r="M101" s="239"/>
      <c r="N101" s="237"/>
      <c r="O101" s="237"/>
      <c r="P101" s="239"/>
      <c r="Q101" s="69"/>
      <c r="W101" s="75"/>
      <c r="X101" s="56"/>
      <c r="Y101" s="46"/>
      <c r="Z101" s="47"/>
      <c r="AA101" s="47"/>
      <c r="AB101" s="47"/>
      <c r="AC101" s="48"/>
      <c r="AD101" s="47"/>
      <c r="AE101" s="47"/>
      <c r="AF101" s="49"/>
      <c r="AG101" s="50"/>
      <c r="AH101" s="46"/>
      <c r="AI101" s="46"/>
      <c r="AJ101" s="50"/>
    </row>
    <row r="102" spans="4:36" x14ac:dyDescent="0.2">
      <c r="D102" s="300"/>
      <c r="E102" s="237"/>
      <c r="F102" s="298"/>
      <c r="G102" s="298"/>
      <c r="H102" s="298"/>
      <c r="I102" s="233"/>
      <c r="J102" s="298"/>
      <c r="K102" s="298"/>
      <c r="L102" s="269"/>
      <c r="M102" s="239"/>
      <c r="N102" s="237"/>
      <c r="O102" s="237"/>
      <c r="P102" s="239"/>
      <c r="Q102" s="69"/>
      <c r="W102" s="75"/>
      <c r="X102" s="56"/>
      <c r="Y102" s="46"/>
      <c r="Z102" s="47"/>
      <c r="AA102" s="47"/>
      <c r="AB102" s="47"/>
      <c r="AC102" s="48"/>
      <c r="AD102" s="47"/>
      <c r="AE102" s="47"/>
      <c r="AF102" s="49"/>
      <c r="AG102" s="50"/>
      <c r="AH102" s="46"/>
      <c r="AI102" s="46"/>
      <c r="AJ102" s="50"/>
    </row>
    <row r="103" spans="4:36" x14ac:dyDescent="0.2">
      <c r="D103" s="300"/>
      <c r="E103" s="237"/>
      <c r="F103" s="298"/>
      <c r="G103" s="298"/>
      <c r="H103" s="298"/>
      <c r="I103" s="233"/>
      <c r="J103" s="298"/>
      <c r="K103" s="298"/>
      <c r="L103" s="269"/>
      <c r="M103" s="239"/>
      <c r="N103" s="237"/>
      <c r="O103" s="237"/>
      <c r="P103" s="239"/>
      <c r="Q103" s="69"/>
      <c r="W103" s="75"/>
      <c r="X103" s="56"/>
      <c r="Y103" s="46"/>
      <c r="Z103" s="47"/>
      <c r="AA103" s="47"/>
      <c r="AB103" s="47"/>
      <c r="AC103" s="48"/>
      <c r="AD103" s="47"/>
      <c r="AE103" s="47"/>
      <c r="AF103" s="49"/>
      <c r="AG103" s="50"/>
      <c r="AH103" s="46"/>
      <c r="AI103" s="46"/>
      <c r="AJ103" s="50"/>
    </row>
    <row r="104" spans="4:36" x14ac:dyDescent="0.2">
      <c r="D104" s="299"/>
      <c r="E104" s="237"/>
      <c r="F104" s="298"/>
      <c r="G104" s="298"/>
      <c r="H104" s="298"/>
      <c r="I104" s="233"/>
      <c r="J104" s="298"/>
      <c r="K104" s="298"/>
      <c r="L104" s="269"/>
      <c r="M104" s="239"/>
      <c r="N104" s="237"/>
      <c r="O104" s="237"/>
      <c r="P104" s="239"/>
      <c r="Q104" s="69"/>
      <c r="W104" s="71"/>
      <c r="X104" s="52"/>
      <c r="Y104" s="46"/>
      <c r="Z104" s="47"/>
      <c r="AA104" s="47"/>
      <c r="AB104" s="47"/>
      <c r="AC104" s="48"/>
      <c r="AD104" s="47"/>
      <c r="AE104" s="47"/>
      <c r="AF104" s="49"/>
      <c r="AG104" s="50"/>
      <c r="AH104" s="46"/>
      <c r="AI104" s="46"/>
      <c r="AJ104" s="50"/>
    </row>
    <row r="105" spans="4:36" x14ac:dyDescent="0.2">
      <c r="D105" s="299"/>
      <c r="E105" s="237"/>
      <c r="F105" s="298"/>
      <c r="G105" s="298"/>
      <c r="H105" s="298"/>
      <c r="I105" s="233"/>
      <c r="J105" s="298"/>
      <c r="K105" s="298"/>
      <c r="L105" s="269"/>
      <c r="M105" s="239"/>
      <c r="N105" s="237"/>
      <c r="O105" s="237"/>
      <c r="P105" s="239"/>
      <c r="Q105" s="69"/>
      <c r="W105" s="71"/>
      <c r="X105" s="52"/>
      <c r="Y105" s="46"/>
      <c r="Z105" s="47"/>
      <c r="AA105" s="47"/>
      <c r="AB105" s="47"/>
      <c r="AC105" s="48"/>
      <c r="AD105" s="47"/>
      <c r="AE105" s="47"/>
      <c r="AF105" s="49"/>
      <c r="AG105" s="50"/>
      <c r="AH105" s="46"/>
      <c r="AI105" s="46"/>
      <c r="AJ105" s="50"/>
    </row>
    <row r="106" spans="4:36" x14ac:dyDescent="0.2">
      <c r="D106" s="301"/>
      <c r="E106" s="237"/>
      <c r="F106" s="298"/>
      <c r="G106" s="298"/>
      <c r="H106" s="298"/>
      <c r="I106" s="233"/>
      <c r="J106" s="298"/>
      <c r="K106" s="298"/>
      <c r="L106" s="269"/>
      <c r="M106" s="239"/>
      <c r="N106" s="237"/>
      <c r="O106" s="237"/>
      <c r="P106" s="239"/>
      <c r="Q106" s="69"/>
      <c r="W106" s="76"/>
      <c r="X106" s="57"/>
      <c r="Y106" s="46"/>
      <c r="Z106" s="47"/>
      <c r="AA106" s="47"/>
      <c r="AB106" s="47"/>
      <c r="AC106" s="48"/>
      <c r="AD106" s="47"/>
      <c r="AE106" s="47"/>
      <c r="AF106" s="49"/>
      <c r="AG106" s="50"/>
      <c r="AH106" s="46"/>
      <c r="AI106" s="46"/>
      <c r="AJ106" s="50"/>
    </row>
    <row r="107" spans="4:36" x14ac:dyDescent="0.2">
      <c r="D107" s="301"/>
      <c r="E107" s="237"/>
      <c r="F107" s="298"/>
      <c r="G107" s="298"/>
      <c r="H107" s="298"/>
      <c r="I107" s="233"/>
      <c r="J107" s="298"/>
      <c r="K107" s="298"/>
      <c r="L107" s="269"/>
      <c r="M107" s="239"/>
      <c r="N107" s="237"/>
      <c r="O107" s="237"/>
      <c r="P107" s="239"/>
      <c r="Q107" s="69"/>
      <c r="W107" s="76"/>
      <c r="X107" s="57"/>
      <c r="Y107" s="46"/>
      <c r="Z107" s="47"/>
      <c r="AA107" s="47"/>
      <c r="AB107" s="47"/>
      <c r="AC107" s="48"/>
      <c r="AD107" s="47"/>
      <c r="AE107" s="47"/>
      <c r="AF107" s="49"/>
      <c r="AG107" s="50"/>
      <c r="AH107" s="46"/>
      <c r="AI107" s="46"/>
      <c r="AJ107" s="50"/>
    </row>
    <row r="108" spans="4:36" x14ac:dyDescent="0.2">
      <c r="D108" s="301"/>
      <c r="E108" s="237"/>
      <c r="F108" s="298"/>
      <c r="G108" s="298"/>
      <c r="H108" s="298"/>
      <c r="I108" s="233"/>
      <c r="J108" s="298"/>
      <c r="K108" s="298"/>
      <c r="L108" s="269"/>
      <c r="M108" s="239"/>
      <c r="N108" s="237"/>
      <c r="O108" s="237"/>
      <c r="P108" s="239"/>
      <c r="Q108" s="69"/>
      <c r="W108" s="76"/>
      <c r="X108" s="57"/>
      <c r="Y108" s="46"/>
      <c r="Z108" s="47"/>
      <c r="AA108" s="47"/>
      <c r="AB108" s="47"/>
      <c r="AC108" s="48"/>
      <c r="AD108" s="47"/>
      <c r="AE108" s="47"/>
      <c r="AF108" s="49"/>
      <c r="AG108" s="50"/>
      <c r="AH108" s="46"/>
      <c r="AI108" s="46"/>
      <c r="AJ108" s="50"/>
    </row>
    <row r="109" spans="4:36" x14ac:dyDescent="0.2">
      <c r="D109" s="301"/>
      <c r="E109" s="237"/>
      <c r="F109" s="298"/>
      <c r="G109" s="298"/>
      <c r="H109" s="298"/>
      <c r="I109" s="233"/>
      <c r="J109" s="298"/>
      <c r="K109" s="298"/>
      <c r="L109" s="269"/>
      <c r="M109" s="239"/>
      <c r="N109" s="237"/>
      <c r="O109" s="237"/>
      <c r="P109" s="239"/>
      <c r="Q109" s="69"/>
      <c r="W109" s="76"/>
      <c r="X109" s="57"/>
      <c r="Y109" s="46"/>
      <c r="Z109" s="47"/>
      <c r="AA109" s="47"/>
      <c r="AB109" s="47"/>
      <c r="AC109" s="48"/>
      <c r="AD109" s="47"/>
      <c r="AE109" s="47"/>
      <c r="AF109" s="49"/>
      <c r="AG109" s="50"/>
      <c r="AH109" s="46"/>
      <c r="AI109" s="46"/>
      <c r="AJ109" s="50"/>
    </row>
    <row r="110" spans="4:36" x14ac:dyDescent="0.2">
      <c r="D110" s="301"/>
      <c r="E110" s="237"/>
      <c r="F110" s="298"/>
      <c r="G110" s="298"/>
      <c r="H110" s="298"/>
      <c r="I110" s="233"/>
      <c r="J110" s="298"/>
      <c r="K110" s="298"/>
      <c r="L110" s="269"/>
      <c r="M110" s="239"/>
      <c r="N110" s="237"/>
      <c r="O110" s="237"/>
      <c r="P110" s="239"/>
      <c r="Q110" s="69"/>
      <c r="W110" s="76"/>
      <c r="X110" s="57"/>
      <c r="Y110" s="46"/>
      <c r="Z110" s="47"/>
      <c r="AA110" s="47"/>
      <c r="AB110" s="47"/>
      <c r="AC110" s="48"/>
      <c r="AD110" s="47"/>
      <c r="AE110" s="47"/>
      <c r="AF110" s="49"/>
      <c r="AG110" s="50"/>
      <c r="AH110" s="46"/>
      <c r="AI110" s="46"/>
      <c r="AJ110" s="50"/>
    </row>
    <row r="111" spans="4:36" x14ac:dyDescent="0.2">
      <c r="D111" s="301"/>
      <c r="E111" s="237"/>
      <c r="F111" s="298"/>
      <c r="G111" s="298"/>
      <c r="H111" s="298"/>
      <c r="I111" s="233"/>
      <c r="J111" s="298"/>
      <c r="K111" s="298"/>
      <c r="L111" s="269"/>
      <c r="M111" s="239"/>
      <c r="N111" s="237"/>
      <c r="O111" s="237"/>
      <c r="P111" s="239"/>
      <c r="Q111" s="69"/>
      <c r="W111" s="76"/>
      <c r="X111" s="57"/>
      <c r="Y111" s="46"/>
      <c r="Z111" s="47"/>
      <c r="AA111" s="47"/>
      <c r="AB111" s="47"/>
      <c r="AC111" s="48"/>
      <c r="AD111" s="47"/>
      <c r="AE111" s="47"/>
      <c r="AF111" s="49"/>
      <c r="AG111" s="50"/>
      <c r="AH111" s="46"/>
      <c r="AI111" s="46"/>
      <c r="AJ111" s="50"/>
    </row>
    <row r="112" spans="4:36" x14ac:dyDescent="0.2">
      <c r="D112" s="302"/>
      <c r="E112" s="237"/>
      <c r="F112" s="298"/>
      <c r="G112" s="298"/>
      <c r="H112" s="298"/>
      <c r="I112" s="233"/>
      <c r="J112" s="298"/>
      <c r="K112" s="298"/>
      <c r="L112" s="269"/>
      <c r="M112" s="239"/>
      <c r="N112" s="237"/>
      <c r="O112" s="237"/>
      <c r="P112" s="239"/>
      <c r="Q112" s="69"/>
      <c r="W112" s="77"/>
      <c r="X112" s="58"/>
      <c r="Y112" s="46"/>
      <c r="Z112" s="47"/>
      <c r="AA112" s="47"/>
      <c r="AB112" s="47"/>
      <c r="AC112" s="48"/>
      <c r="AD112" s="47"/>
      <c r="AE112" s="47"/>
      <c r="AF112" s="49"/>
      <c r="AG112" s="50"/>
      <c r="AH112" s="46"/>
      <c r="AI112" s="46"/>
      <c r="AJ112" s="50"/>
    </row>
    <row r="113" spans="4:36" x14ac:dyDescent="0.2">
      <c r="D113" s="302"/>
      <c r="E113" s="237"/>
      <c r="F113" s="298"/>
      <c r="G113" s="298"/>
      <c r="H113" s="298"/>
      <c r="I113" s="233"/>
      <c r="J113" s="298"/>
      <c r="K113" s="298"/>
      <c r="L113" s="269"/>
      <c r="M113" s="239"/>
      <c r="N113" s="237"/>
      <c r="O113" s="237"/>
      <c r="P113" s="239"/>
      <c r="Q113" s="69"/>
      <c r="W113" s="77"/>
      <c r="X113" s="58"/>
      <c r="Y113" s="46"/>
      <c r="Z113" s="47"/>
      <c r="AA113" s="47"/>
      <c r="AB113" s="47"/>
      <c r="AC113" s="48"/>
      <c r="AD113" s="47"/>
      <c r="AE113" s="47"/>
      <c r="AF113" s="49"/>
      <c r="AG113" s="50"/>
      <c r="AH113" s="46"/>
      <c r="AI113" s="46"/>
      <c r="AJ113" s="50"/>
    </row>
    <row r="114" spans="4:36" x14ac:dyDescent="0.2">
      <c r="D114" s="302"/>
      <c r="E114" s="237"/>
      <c r="F114" s="298"/>
      <c r="G114" s="298"/>
      <c r="H114" s="298"/>
      <c r="I114" s="233"/>
      <c r="J114" s="298"/>
      <c r="K114" s="298"/>
      <c r="L114" s="269"/>
      <c r="M114" s="239"/>
      <c r="N114" s="237"/>
      <c r="O114" s="237"/>
      <c r="P114" s="239"/>
      <c r="Q114" s="69"/>
      <c r="W114" s="77"/>
      <c r="X114" s="58"/>
      <c r="Y114" s="46"/>
      <c r="Z114" s="47"/>
      <c r="AA114" s="47"/>
      <c r="AB114" s="47"/>
      <c r="AC114" s="48"/>
      <c r="AD114" s="47"/>
      <c r="AE114" s="47"/>
      <c r="AF114" s="49"/>
      <c r="AG114" s="50"/>
      <c r="AH114" s="46"/>
      <c r="AI114" s="46"/>
      <c r="AJ114" s="50"/>
    </row>
    <row r="115" spans="4:36" x14ac:dyDescent="0.2">
      <c r="D115" s="302"/>
      <c r="E115" s="237"/>
      <c r="F115" s="298"/>
      <c r="G115" s="298"/>
      <c r="H115" s="298"/>
      <c r="I115" s="233"/>
      <c r="J115" s="298"/>
      <c r="K115" s="298"/>
      <c r="L115" s="269"/>
      <c r="M115" s="239"/>
      <c r="N115" s="237"/>
      <c r="O115" s="237"/>
      <c r="P115" s="239"/>
      <c r="Q115" s="69"/>
      <c r="W115" s="77"/>
      <c r="X115" s="58"/>
      <c r="Y115" s="46"/>
      <c r="Z115" s="47"/>
      <c r="AA115" s="47"/>
      <c r="AB115" s="47"/>
      <c r="AC115" s="48"/>
      <c r="AD115" s="47"/>
      <c r="AE115" s="47"/>
      <c r="AF115" s="49"/>
      <c r="AG115" s="50"/>
      <c r="AH115" s="46"/>
      <c r="AI115" s="46"/>
      <c r="AJ115" s="50"/>
    </row>
    <row r="116" spans="4:36" x14ac:dyDescent="0.2">
      <c r="D116" s="302"/>
      <c r="E116" s="237"/>
      <c r="F116" s="298"/>
      <c r="G116" s="298"/>
      <c r="H116" s="298"/>
      <c r="I116" s="233"/>
      <c r="J116" s="298"/>
      <c r="K116" s="298"/>
      <c r="L116" s="269"/>
      <c r="M116" s="239"/>
      <c r="N116" s="237"/>
      <c r="O116" s="237"/>
      <c r="P116" s="239"/>
      <c r="Q116" s="69"/>
      <c r="W116" s="77"/>
      <c r="X116" s="58"/>
      <c r="Y116" s="46"/>
      <c r="Z116" s="47"/>
      <c r="AA116" s="47"/>
      <c r="AB116" s="47"/>
      <c r="AC116" s="48"/>
      <c r="AD116" s="47"/>
      <c r="AE116" s="47"/>
      <c r="AF116" s="49"/>
      <c r="AG116" s="50"/>
      <c r="AH116" s="46"/>
      <c r="AI116" s="46"/>
      <c r="AJ116" s="50"/>
    </row>
    <row r="117" spans="4:36" x14ac:dyDescent="0.2">
      <c r="D117" s="302"/>
      <c r="E117" s="237"/>
      <c r="F117" s="298"/>
      <c r="G117" s="298"/>
      <c r="H117" s="298"/>
      <c r="I117" s="233"/>
      <c r="J117" s="298"/>
      <c r="K117" s="298"/>
      <c r="L117" s="269"/>
      <c r="M117" s="239"/>
      <c r="N117" s="237"/>
      <c r="O117" s="237"/>
      <c r="P117" s="239"/>
      <c r="Q117" s="69"/>
      <c r="W117" s="77"/>
      <c r="X117" s="58"/>
      <c r="Y117" s="46"/>
      <c r="Z117" s="47"/>
      <c r="AA117" s="47"/>
      <c r="AB117" s="47"/>
      <c r="AC117" s="48"/>
      <c r="AD117" s="47"/>
      <c r="AE117" s="47"/>
      <c r="AF117" s="49"/>
      <c r="AG117" s="50"/>
      <c r="AH117" s="46"/>
      <c r="AI117" s="46"/>
      <c r="AJ117" s="50"/>
    </row>
    <row r="118" spans="4:36" x14ac:dyDescent="0.2">
      <c r="D118" s="302"/>
      <c r="E118" s="237"/>
      <c r="F118" s="298"/>
      <c r="G118" s="298"/>
      <c r="H118" s="298"/>
      <c r="I118" s="233"/>
      <c r="J118" s="298"/>
      <c r="K118" s="298"/>
      <c r="L118" s="269"/>
      <c r="M118" s="239"/>
      <c r="N118" s="237"/>
      <c r="O118" s="237"/>
      <c r="P118" s="239"/>
      <c r="Q118" s="69"/>
      <c r="W118" s="77"/>
      <c r="X118" s="58"/>
      <c r="Y118" s="46"/>
      <c r="Z118" s="47"/>
      <c r="AA118" s="47"/>
      <c r="AB118" s="47"/>
      <c r="AC118" s="48"/>
      <c r="AD118" s="47"/>
      <c r="AE118" s="47"/>
      <c r="AF118" s="49"/>
      <c r="AG118" s="50"/>
      <c r="AH118" s="46"/>
      <c r="AI118" s="46"/>
      <c r="AJ118" s="50"/>
    </row>
    <row r="119" spans="4:36" x14ac:dyDescent="0.2">
      <c r="D119" s="233"/>
      <c r="E119" s="233"/>
      <c r="F119" s="298"/>
      <c r="G119" s="298"/>
      <c r="H119" s="298"/>
      <c r="I119" s="233"/>
      <c r="J119" s="298"/>
      <c r="K119" s="298"/>
      <c r="L119" s="269"/>
      <c r="M119" s="239"/>
      <c r="N119" s="237"/>
      <c r="O119" s="237"/>
      <c r="P119" s="239"/>
      <c r="Q119" s="69"/>
      <c r="W119" s="68"/>
      <c r="X119" s="48"/>
      <c r="Y119" s="48"/>
      <c r="Z119" s="47"/>
      <c r="AA119" s="47"/>
      <c r="AB119" s="47"/>
      <c r="AC119" s="48"/>
      <c r="AD119" s="47"/>
      <c r="AE119" s="47"/>
      <c r="AF119" s="49"/>
      <c r="AG119" s="50"/>
      <c r="AH119" s="46"/>
      <c r="AI119" s="46"/>
      <c r="AJ119" s="50"/>
    </row>
    <row r="120" spans="4:36" x14ac:dyDescent="0.2">
      <c r="D120" s="303"/>
      <c r="E120" s="233"/>
      <c r="F120" s="298"/>
      <c r="G120" s="298"/>
      <c r="H120" s="298"/>
      <c r="I120" s="233"/>
      <c r="J120" s="298"/>
      <c r="K120" s="298"/>
      <c r="L120" s="269"/>
      <c r="M120" s="239"/>
      <c r="N120" s="237"/>
      <c r="O120" s="237"/>
      <c r="P120" s="239"/>
      <c r="Q120" s="69"/>
      <c r="W120" s="78"/>
      <c r="X120" s="59"/>
      <c r="Y120" s="48"/>
      <c r="Z120" s="47"/>
      <c r="AA120" s="47"/>
      <c r="AB120" s="47"/>
      <c r="AC120" s="48"/>
      <c r="AD120" s="47"/>
      <c r="AE120" s="47"/>
      <c r="AF120" s="49"/>
      <c r="AG120" s="50"/>
      <c r="AH120" s="46"/>
      <c r="AI120" s="46"/>
      <c r="AJ120" s="50"/>
    </row>
    <row r="121" spans="4:36" x14ac:dyDescent="0.2">
      <c r="D121" s="233"/>
      <c r="E121" s="233"/>
      <c r="F121" s="233"/>
      <c r="G121" s="233"/>
      <c r="H121" s="239"/>
      <c r="I121" s="240"/>
      <c r="J121" s="271"/>
      <c r="K121" s="271"/>
      <c r="L121" s="271"/>
      <c r="M121" s="262"/>
      <c r="N121" s="262"/>
      <c r="O121" s="304"/>
      <c r="P121" s="262"/>
      <c r="Q121" s="69"/>
      <c r="W121" s="68"/>
      <c r="X121" s="48"/>
      <c r="Y121" s="48"/>
      <c r="Z121" s="48"/>
      <c r="AA121" s="48"/>
      <c r="AB121" s="50"/>
      <c r="AC121" s="60"/>
      <c r="AD121" s="44"/>
      <c r="AE121" s="44"/>
      <c r="AF121" s="44"/>
      <c r="AG121" s="35"/>
      <c r="AH121" s="35"/>
      <c r="AI121" s="61"/>
      <c r="AJ121" s="35"/>
    </row>
    <row r="122" spans="4:36" x14ac:dyDescent="0.2">
      <c r="D122" s="262"/>
      <c r="E122" s="305"/>
      <c r="F122" s="306"/>
      <c r="G122" s="307"/>
      <c r="H122" s="307"/>
      <c r="I122" s="307"/>
      <c r="J122" s="306"/>
      <c r="K122" s="307"/>
      <c r="L122" s="307"/>
      <c r="M122" s="308"/>
      <c r="N122" s="309"/>
      <c r="O122" s="310"/>
      <c r="P122" s="310"/>
      <c r="Q122" s="69"/>
    </row>
    <row r="123" spans="4:36" x14ac:dyDescent="0.2">
      <c r="D123" s="262"/>
      <c r="E123" s="306"/>
      <c r="F123" s="306"/>
      <c r="G123" s="306"/>
      <c r="H123" s="306"/>
      <c r="I123" s="309"/>
      <c r="J123" s="311"/>
      <c r="K123" s="312"/>
      <c r="L123" s="312"/>
      <c r="M123" s="312"/>
      <c r="N123" s="313"/>
      <c r="O123" s="313"/>
      <c r="P123" s="314"/>
      <c r="Q123" s="66"/>
    </row>
  </sheetData>
  <mergeCells count="6">
    <mergeCell ref="AG6:AH6"/>
    <mergeCell ref="G6:H6"/>
    <mergeCell ref="M6:N6"/>
    <mergeCell ref="H5:I5"/>
    <mergeCell ref="N5:O5"/>
    <mergeCell ref="AA6:AB6"/>
  </mergeCells>
  <conditionalFormatting sqref="L5 P5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J121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7:AB8 AD8:AE8 AE7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7 AE6 AI6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123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21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7:H8 J8:K8 K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7 K6 O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18936-E67C-41A9-844C-21078F550CE6}">
  <dimension ref="D3:AT464"/>
  <sheetViews>
    <sheetView tabSelected="1" topLeftCell="S1" zoomScale="150" zoomScaleNormal="150" workbookViewId="0">
      <selection activeCell="AQ9" sqref="AQ9"/>
    </sheetView>
  </sheetViews>
  <sheetFormatPr baseColWidth="10" defaultColWidth="8.83203125" defaultRowHeight="15" x14ac:dyDescent="0.2"/>
  <cols>
    <col min="4" max="4" width="40.6640625" customWidth="1"/>
    <col min="5" max="5" width="14.6640625" customWidth="1"/>
    <col min="6" max="6" width="16.6640625" customWidth="1"/>
    <col min="7" max="9" width="10.6640625" customWidth="1"/>
    <col min="14" max="14" width="10.6640625" customWidth="1"/>
    <col min="16" max="17" width="10.6640625" customWidth="1"/>
    <col min="29" max="30" width="12.6640625" customWidth="1"/>
  </cols>
  <sheetData>
    <row r="3" spans="4:46" ht="16" x14ac:dyDescent="0.2">
      <c r="E3" s="381" t="s">
        <v>71</v>
      </c>
    </row>
    <row r="5" spans="4:46" ht="16" thickBot="1" x14ac:dyDescent="0.25"/>
    <row r="6" spans="4:46" ht="36" x14ac:dyDescent="0.2">
      <c r="D6" s="215"/>
      <c r="E6" s="330" t="s">
        <v>0</v>
      </c>
      <c r="F6" s="155" t="s">
        <v>46</v>
      </c>
      <c r="G6" s="156" t="s">
        <v>47</v>
      </c>
      <c r="H6" s="156" t="s">
        <v>48</v>
      </c>
      <c r="I6" s="157" t="s">
        <v>49</v>
      </c>
      <c r="J6" s="155" t="s">
        <v>72</v>
      </c>
      <c r="K6" s="158" t="s">
        <v>65</v>
      </c>
      <c r="L6" s="158" t="s">
        <v>73</v>
      </c>
      <c r="M6" s="159" t="s">
        <v>58</v>
      </c>
      <c r="N6" s="162" t="s">
        <v>74</v>
      </c>
      <c r="O6" s="395" t="s">
        <v>59</v>
      </c>
      <c r="P6" s="396" t="s">
        <v>75</v>
      </c>
      <c r="Q6" s="397" t="s">
        <v>76</v>
      </c>
      <c r="R6" s="397" t="s">
        <v>77</v>
      </c>
      <c r="S6" s="397" t="s">
        <v>78</v>
      </c>
      <c r="T6" s="397" t="s">
        <v>79</v>
      </c>
      <c r="U6" s="397" t="s">
        <v>80</v>
      </c>
      <c r="V6" s="397" t="s">
        <v>81</v>
      </c>
      <c r="W6" s="396" t="s">
        <v>82</v>
      </c>
      <c r="X6" s="397" t="s">
        <v>83</v>
      </c>
      <c r="Y6" s="397" t="s">
        <v>84</v>
      </c>
      <c r="Z6" s="397" t="s">
        <v>85</v>
      </c>
      <c r="AA6" s="397" t="s">
        <v>86</v>
      </c>
      <c r="AB6" s="398" t="s">
        <v>87</v>
      </c>
      <c r="AC6" s="160"/>
      <c r="AD6" s="161"/>
      <c r="AE6" s="399" t="s">
        <v>50</v>
      </c>
      <c r="AF6" s="399" t="s">
        <v>51</v>
      </c>
      <c r="AG6" s="399" t="s">
        <v>88</v>
      </c>
      <c r="AH6" s="400" t="s">
        <v>52</v>
      </c>
      <c r="AI6" s="400" t="s">
        <v>53</v>
      </c>
      <c r="AJ6" s="399" t="s">
        <v>54</v>
      </c>
      <c r="AK6" s="399" t="s">
        <v>55</v>
      </c>
      <c r="AL6" s="401" t="s">
        <v>89</v>
      </c>
      <c r="AM6" s="402" t="s">
        <v>90</v>
      </c>
      <c r="AN6" s="403" t="s">
        <v>91</v>
      </c>
      <c r="AO6" s="404" t="s">
        <v>92</v>
      </c>
      <c r="AQ6" s="262"/>
      <c r="AR6" s="262"/>
      <c r="AS6" s="262"/>
      <c r="AT6" s="262"/>
    </row>
    <row r="7" spans="4:46" x14ac:dyDescent="0.2">
      <c r="D7" s="215"/>
      <c r="E7" s="331"/>
      <c r="F7" s="167"/>
      <c r="G7" s="168"/>
      <c r="H7" s="168"/>
      <c r="I7" s="169"/>
      <c r="J7" s="167"/>
      <c r="K7" s="170"/>
      <c r="L7" s="170"/>
      <c r="M7" s="171"/>
      <c r="N7" s="172"/>
      <c r="O7" s="391" t="s">
        <v>39</v>
      </c>
      <c r="P7" s="392"/>
      <c r="Q7" s="392"/>
      <c r="R7" s="392"/>
      <c r="S7" s="392"/>
      <c r="T7" s="392"/>
      <c r="U7" s="392"/>
      <c r="V7" s="392"/>
      <c r="W7" s="392"/>
      <c r="X7" s="392"/>
      <c r="Y7" s="392"/>
      <c r="Z7" s="392"/>
      <c r="AA7" s="392"/>
      <c r="AB7" s="393"/>
      <c r="AC7" s="173"/>
      <c r="AD7" s="174"/>
      <c r="AE7" s="168"/>
      <c r="AF7" s="168"/>
      <c r="AG7" s="168"/>
      <c r="AH7" s="175"/>
      <c r="AI7" s="175"/>
      <c r="AJ7" s="168"/>
      <c r="AK7" s="168"/>
      <c r="AL7" s="176"/>
      <c r="AM7" s="177"/>
      <c r="AN7" s="389" t="s">
        <v>93</v>
      </c>
      <c r="AO7" s="390"/>
      <c r="AQ7" s="264"/>
      <c r="AR7" s="264"/>
      <c r="AS7" s="265"/>
      <c r="AT7" s="264"/>
    </row>
    <row r="8" spans="4:46" x14ac:dyDescent="0.2">
      <c r="D8" s="225"/>
      <c r="E8" s="332"/>
      <c r="F8" s="178"/>
      <c r="G8" s="179"/>
      <c r="H8" s="179"/>
      <c r="I8" s="127"/>
      <c r="J8" s="178"/>
      <c r="K8" s="180"/>
      <c r="L8" s="180"/>
      <c r="M8" s="181"/>
      <c r="N8" s="128"/>
      <c r="O8" s="154"/>
      <c r="P8" s="182"/>
      <c r="Q8" s="181"/>
      <c r="R8" s="181"/>
      <c r="S8" s="181"/>
      <c r="T8" s="181"/>
      <c r="U8" s="181"/>
      <c r="V8" s="181"/>
      <c r="W8" s="182"/>
      <c r="X8" s="181"/>
      <c r="Y8" s="181"/>
      <c r="Z8" s="181"/>
      <c r="AA8" s="181"/>
      <c r="AB8" s="128"/>
      <c r="AC8" s="154"/>
      <c r="AD8" s="129"/>
      <c r="AE8" s="179"/>
      <c r="AF8" s="179"/>
      <c r="AG8" s="179"/>
      <c r="AH8" s="183"/>
      <c r="AI8" s="183"/>
      <c r="AJ8" s="179"/>
      <c r="AK8" s="179"/>
      <c r="AL8" s="130"/>
      <c r="AM8" s="184"/>
      <c r="AN8" s="185"/>
      <c r="AO8" s="131"/>
      <c r="AQ8" s="266"/>
      <c r="AR8" s="266"/>
      <c r="AS8" s="267"/>
      <c r="AT8" s="268"/>
    </row>
    <row r="9" spans="4:46" x14ac:dyDescent="0.2">
      <c r="D9" s="234"/>
      <c r="E9" s="333" t="s">
        <v>44</v>
      </c>
      <c r="F9" s="186">
        <v>42301326000100</v>
      </c>
      <c r="G9" s="187">
        <v>971391.76540000003</v>
      </c>
      <c r="H9" s="187">
        <v>832417.09829999995</v>
      </c>
      <c r="I9" s="132">
        <v>10250</v>
      </c>
      <c r="J9" s="188">
        <v>1.9431715515908221</v>
      </c>
      <c r="K9" s="189">
        <v>72</v>
      </c>
      <c r="L9" s="189">
        <v>7.63</v>
      </c>
      <c r="M9" s="187">
        <v>1073.5999999999999</v>
      </c>
      <c r="N9" s="163">
        <v>6.6051504012606159</v>
      </c>
      <c r="O9" s="187">
        <v>125764.780308142</v>
      </c>
      <c r="P9" s="188">
        <v>1.7941990410000002</v>
      </c>
      <c r="Q9" s="187">
        <v>497.45232990000005</v>
      </c>
      <c r="R9" s="187">
        <v>1404.962945</v>
      </c>
      <c r="S9" s="188"/>
      <c r="T9" s="187">
        <v>224.93144699999999</v>
      </c>
      <c r="U9" s="187">
        <v>835.29183059999991</v>
      </c>
      <c r="V9" s="187">
        <v>27.638995360000003</v>
      </c>
      <c r="W9" s="188">
        <v>4.3485073809999992</v>
      </c>
      <c r="X9" s="187">
        <v>47001.269690000001</v>
      </c>
      <c r="Y9" s="187">
        <v>27.09036386</v>
      </c>
      <c r="Z9" s="187">
        <v>75500</v>
      </c>
      <c r="AA9" s="189">
        <v>800</v>
      </c>
      <c r="AB9" s="133">
        <v>240</v>
      </c>
      <c r="AC9" s="190">
        <f>1/SQRT(2)*LN((R9/40.08)/(AB9/96.0626))</f>
        <v>1.8676457079729072</v>
      </c>
      <c r="AD9" s="27">
        <f>1/SQRT(2)*LN((X9/22.9898)/(Z9/35.453))</f>
        <v>-2.8850525115553152E-2</v>
      </c>
      <c r="AE9" s="336">
        <f>X9/U9</f>
        <v>56.269279751291762</v>
      </c>
      <c r="AF9" s="336">
        <f>X9/R9</f>
        <v>33.453743287158368</v>
      </c>
      <c r="AG9" s="337">
        <f>Z9/AB9</f>
        <v>314.58333333333331</v>
      </c>
      <c r="AH9" s="338">
        <f>R9/T9*10</f>
        <v>62.461828425440224</v>
      </c>
      <c r="AI9" s="338">
        <f>10*R9/Q9</f>
        <v>28.243167446465304</v>
      </c>
      <c r="AJ9" s="336">
        <f>R9/U9</f>
        <v>1.6820024972479362</v>
      </c>
      <c r="AK9" s="337">
        <f>Z9/R9</f>
        <v>53.738072074206912</v>
      </c>
      <c r="AL9" s="339">
        <f>Z9/W9</f>
        <v>17362.279371971017</v>
      </c>
      <c r="AM9" s="291">
        <v>0.70876986234367612</v>
      </c>
      <c r="AN9" s="188">
        <v>-38</v>
      </c>
      <c r="AO9" s="134">
        <v>4.7</v>
      </c>
      <c r="AQ9" s="269"/>
      <c r="AR9" s="269"/>
      <c r="AS9" s="239"/>
      <c r="AT9" s="240"/>
    </row>
    <row r="10" spans="4:46" x14ac:dyDescent="0.2">
      <c r="D10" s="234"/>
      <c r="E10" s="333" t="s">
        <v>56</v>
      </c>
      <c r="F10" s="186">
        <v>42301320340000</v>
      </c>
      <c r="G10" s="192">
        <v>995141.51</v>
      </c>
      <c r="H10" s="192">
        <v>777715.48</v>
      </c>
      <c r="I10" s="132">
        <v>10949</v>
      </c>
      <c r="J10" s="188"/>
      <c r="K10" s="193"/>
      <c r="L10" s="193"/>
      <c r="M10" s="186"/>
      <c r="N10" s="164"/>
      <c r="O10" s="187"/>
      <c r="P10" s="194"/>
      <c r="Q10" s="192"/>
      <c r="R10" s="192"/>
      <c r="S10" s="194"/>
      <c r="T10" s="195"/>
      <c r="U10" s="195"/>
      <c r="V10" s="195"/>
      <c r="W10" s="195"/>
      <c r="X10" s="195"/>
      <c r="Y10" s="195"/>
      <c r="Z10" s="195"/>
      <c r="AA10" s="189"/>
      <c r="AB10" s="135"/>
      <c r="AC10" s="190"/>
      <c r="AD10" s="27"/>
      <c r="AE10" s="336"/>
      <c r="AF10" s="336"/>
      <c r="AG10" s="337"/>
      <c r="AH10" s="340"/>
      <c r="AI10" s="340"/>
      <c r="AJ10" s="336"/>
      <c r="AK10" s="337"/>
      <c r="AL10" s="339"/>
      <c r="AM10" s="193"/>
      <c r="AN10" s="196">
        <v>-20.399999999999999</v>
      </c>
      <c r="AO10" s="136">
        <v>5.98</v>
      </c>
      <c r="AQ10" s="241"/>
      <c r="AR10" s="241"/>
      <c r="AS10" s="238"/>
      <c r="AT10" s="238"/>
    </row>
    <row r="11" spans="4:46" x14ac:dyDescent="0.2">
      <c r="D11" s="246"/>
      <c r="E11" s="333" t="s">
        <v>56</v>
      </c>
      <c r="F11" s="186">
        <v>42475355820000</v>
      </c>
      <c r="G11" s="192">
        <v>1030923.6263</v>
      </c>
      <c r="H11" s="192">
        <v>718055.89029999997</v>
      </c>
      <c r="I11" s="132">
        <v>10940</v>
      </c>
      <c r="J11" s="188">
        <v>1.4964142864694379</v>
      </c>
      <c r="K11" s="197">
        <v>72</v>
      </c>
      <c r="L11" s="198">
        <v>8.01</v>
      </c>
      <c r="M11" s="199">
        <v>1195.5999999999999</v>
      </c>
      <c r="N11" s="165">
        <v>23.795785167514879</v>
      </c>
      <c r="O11" s="187">
        <v>30895.946383283001</v>
      </c>
      <c r="P11" s="200">
        <v>6.8021493330000009</v>
      </c>
      <c r="Q11" s="199">
        <v>107.46237139999999</v>
      </c>
      <c r="R11" s="199">
        <v>417.38302699999997</v>
      </c>
      <c r="S11" s="199"/>
      <c r="T11" s="199">
        <v>119.8890565</v>
      </c>
      <c r="U11" s="199">
        <v>128.55235779999998</v>
      </c>
      <c r="V11" s="199">
        <v>68.534965599999992</v>
      </c>
      <c r="W11" s="200">
        <v>21.321389750000002</v>
      </c>
      <c r="X11" s="199">
        <v>11386.465689999999</v>
      </c>
      <c r="Y11" s="199">
        <v>9.5353759</v>
      </c>
      <c r="Z11" s="199">
        <v>18250</v>
      </c>
      <c r="AA11" s="189"/>
      <c r="AB11" s="137">
        <v>380</v>
      </c>
      <c r="AC11" s="190">
        <f>1/SQRT(2)*LN((R11/40.08)/(AB11/96.0626))</f>
        <v>0.68444802731930809</v>
      </c>
      <c r="AD11" s="27">
        <f>1/SQRT(2)*LN((X11/22.9898)/(Z11/35.453))</f>
        <v>-2.7281886417459125E-2</v>
      </c>
      <c r="AE11" s="336">
        <f>X11/U11</f>
        <v>88.574537914854176</v>
      </c>
      <c r="AF11" s="336">
        <f>X11/R11</f>
        <v>27.280615054813907</v>
      </c>
      <c r="AG11" s="337">
        <f>Z11/AB11</f>
        <v>48.026315789473685</v>
      </c>
      <c r="AH11" s="338">
        <f>R11/T11*10</f>
        <v>34.81410557268002</v>
      </c>
      <c r="AI11" s="338">
        <f>10*R11/Q11</f>
        <v>38.839923366887469</v>
      </c>
      <c r="AJ11" s="336">
        <f>R11/U11</f>
        <v>3.2467940234076362</v>
      </c>
      <c r="AK11" s="337">
        <f>Z11/R11</f>
        <v>43.724825446723308</v>
      </c>
      <c r="AL11" s="339">
        <f>Z11/W11</f>
        <v>855.94795714477277</v>
      </c>
      <c r="AM11" s="201"/>
      <c r="AN11" s="200">
        <v>-19.5</v>
      </c>
      <c r="AO11" s="138">
        <v>5.61</v>
      </c>
      <c r="AQ11" s="250"/>
      <c r="AR11" s="250"/>
      <c r="AS11" s="251"/>
      <c r="AT11" s="250"/>
    </row>
    <row r="12" spans="4:46" x14ac:dyDescent="0.2">
      <c r="D12" s="234"/>
      <c r="E12" s="333" t="s">
        <v>56</v>
      </c>
      <c r="F12" s="186">
        <v>42301320340000</v>
      </c>
      <c r="G12" s="192">
        <v>995141.51</v>
      </c>
      <c r="H12" s="192">
        <v>777715.48</v>
      </c>
      <c r="I12" s="132">
        <v>11007</v>
      </c>
      <c r="J12" s="188"/>
      <c r="K12" s="193"/>
      <c r="L12" s="193"/>
      <c r="M12" s="186"/>
      <c r="N12" s="164"/>
      <c r="O12" s="187"/>
      <c r="P12" s="194"/>
      <c r="Q12" s="192"/>
      <c r="R12" s="192"/>
      <c r="S12" s="194"/>
      <c r="T12" s="195"/>
      <c r="U12" s="195"/>
      <c r="V12" s="195"/>
      <c r="W12" s="195"/>
      <c r="X12" s="195"/>
      <c r="Y12" s="195"/>
      <c r="Z12" s="195"/>
      <c r="AA12" s="189"/>
      <c r="AB12" s="135"/>
      <c r="AC12" s="190"/>
      <c r="AD12" s="27"/>
      <c r="AE12" s="336"/>
      <c r="AF12" s="336"/>
      <c r="AG12" s="337"/>
      <c r="AH12" s="340"/>
      <c r="AI12" s="340"/>
      <c r="AJ12" s="336"/>
      <c r="AK12" s="337"/>
      <c r="AL12" s="339"/>
      <c r="AM12" s="193"/>
      <c r="AN12" s="196">
        <v>-19.600000000000001</v>
      </c>
      <c r="AO12" s="136">
        <v>6.24</v>
      </c>
      <c r="AQ12" s="241"/>
      <c r="AR12" s="241"/>
      <c r="AS12" s="238"/>
      <c r="AT12" s="238"/>
    </row>
    <row r="13" spans="4:46" x14ac:dyDescent="0.2">
      <c r="D13" s="246"/>
      <c r="E13" s="333" t="s">
        <v>56</v>
      </c>
      <c r="F13" s="186">
        <v>42301316680000</v>
      </c>
      <c r="G13" s="192">
        <v>1006581.7024</v>
      </c>
      <c r="H13" s="192">
        <v>763278.04090000002</v>
      </c>
      <c r="I13" s="132">
        <v>11180</v>
      </c>
      <c r="J13" s="188">
        <v>3.1268073934887188</v>
      </c>
      <c r="K13" s="197">
        <v>72</v>
      </c>
      <c r="L13" s="198">
        <v>7.54</v>
      </c>
      <c r="M13" s="199">
        <v>756.4</v>
      </c>
      <c r="N13" s="165">
        <v>16.665948744986359</v>
      </c>
      <c r="O13" s="187">
        <v>45636.259746691001</v>
      </c>
      <c r="P13" s="200">
        <v>1.1294052209999998</v>
      </c>
      <c r="Q13" s="199">
        <v>243.46935489999998</v>
      </c>
      <c r="R13" s="199">
        <v>588.67275110000003</v>
      </c>
      <c r="S13" s="199"/>
      <c r="T13" s="199">
        <v>97.217307549999987</v>
      </c>
      <c r="U13" s="199">
        <v>230.6905721</v>
      </c>
      <c r="V13" s="199">
        <v>70.606827689999989</v>
      </c>
      <c r="W13" s="200">
        <v>11.922568699999999</v>
      </c>
      <c r="X13" s="199">
        <v>15645.637130000001</v>
      </c>
      <c r="Y13" s="199">
        <v>16.91382943</v>
      </c>
      <c r="Z13" s="199">
        <v>28550</v>
      </c>
      <c r="AA13" s="189">
        <v>198</v>
      </c>
      <c r="AB13" s="137">
        <v>180</v>
      </c>
      <c r="AC13" s="190">
        <f t="shared" ref="AC13:AC18" si="0">1/SQRT(2)*LN((R13/40.08)/(AB13/96.0626))</f>
        <v>1.4559584477217213</v>
      </c>
      <c r="AD13" s="27">
        <f t="shared" ref="AD13:AD18" si="1">1/SQRT(2)*LN((X13/22.9898)/(Z13/35.453))</f>
        <v>-0.11901144478204871</v>
      </c>
      <c r="AE13" s="336">
        <f t="shared" ref="AE13:AE18" si="2">X13/U13</f>
        <v>67.820877930017502</v>
      </c>
      <c r="AF13" s="336">
        <f t="shared" ref="AF13:AF18" si="3">X13/R13</f>
        <v>26.577817812637669</v>
      </c>
      <c r="AG13" s="337">
        <f t="shared" ref="AG13:AG18" si="4">Z13/AB13</f>
        <v>158.61111111111111</v>
      </c>
      <c r="AH13" s="338">
        <f t="shared" ref="AH13:AH18" si="5">R13/T13*10</f>
        <v>60.552258228015504</v>
      </c>
      <c r="AI13" s="338">
        <f t="shared" ref="AI13:AI18" si="6">10*R13/Q13</f>
        <v>24.178515252639709</v>
      </c>
      <c r="AJ13" s="336">
        <f t="shared" ref="AJ13:AJ18" si="7">R13/U13</f>
        <v>2.5517850415006191</v>
      </c>
      <c r="AK13" s="337">
        <f t="shared" ref="AK13:AK18" si="8">Z13/R13</f>
        <v>48.498932465705558</v>
      </c>
      <c r="AL13" s="339">
        <f t="shared" ref="AL13:AL18" si="9">Z13/W13</f>
        <v>2394.6182000192625</v>
      </c>
      <c r="AM13" s="334">
        <v>0.70905862683373</v>
      </c>
      <c r="AN13" s="200">
        <v>-19.399999999999999</v>
      </c>
      <c r="AO13" s="138">
        <v>6.58</v>
      </c>
      <c r="AQ13" s="270"/>
      <c r="AR13" s="270"/>
      <c r="AS13" s="251"/>
      <c r="AT13" s="250"/>
    </row>
    <row r="14" spans="4:46" x14ac:dyDescent="0.2">
      <c r="D14" s="246"/>
      <c r="E14" s="333" t="s">
        <v>56</v>
      </c>
      <c r="F14" s="186">
        <v>42301322650000</v>
      </c>
      <c r="G14" s="192">
        <v>1000070.5249</v>
      </c>
      <c r="H14" s="192">
        <v>768479.6557</v>
      </c>
      <c r="I14" s="132">
        <v>10950</v>
      </c>
      <c r="J14" s="188">
        <v>3.5528278339218318</v>
      </c>
      <c r="K14" s="197">
        <v>72</v>
      </c>
      <c r="L14" s="198">
        <v>6.96</v>
      </c>
      <c r="M14" s="199">
        <v>536.79999999999995</v>
      </c>
      <c r="N14" s="165"/>
      <c r="O14" s="187"/>
      <c r="P14" s="200">
        <v>0.94628795109999997</v>
      </c>
      <c r="Q14" s="199">
        <v>185.77738119999998</v>
      </c>
      <c r="R14" s="199">
        <v>709.43365160000008</v>
      </c>
      <c r="S14" s="199">
        <v>23.73202247</v>
      </c>
      <c r="T14" s="199">
        <v>115.11025220000001</v>
      </c>
      <c r="U14" s="199">
        <v>190.7959912</v>
      </c>
      <c r="V14" s="199">
        <v>60.743206670000006</v>
      </c>
      <c r="W14" s="200">
        <v>8.3091506800000001</v>
      </c>
      <c r="X14" s="199">
        <v>27695.915130000001</v>
      </c>
      <c r="Y14" s="199">
        <v>15.410656629999998</v>
      </c>
      <c r="Z14" s="199">
        <v>49650</v>
      </c>
      <c r="AA14" s="189"/>
      <c r="AB14" s="137">
        <v>580</v>
      </c>
      <c r="AC14" s="190">
        <f t="shared" si="0"/>
        <v>0.76053681601442491</v>
      </c>
      <c r="AD14" s="27">
        <f t="shared" si="1"/>
        <v>-0.10645932416448319</v>
      </c>
      <c r="AE14" s="336">
        <f t="shared" si="2"/>
        <v>145.15983777126655</v>
      </c>
      <c r="AF14" s="336">
        <f t="shared" si="3"/>
        <v>39.039471933050883</v>
      </c>
      <c r="AG14" s="337">
        <f t="shared" si="4"/>
        <v>85.603448275862064</v>
      </c>
      <c r="AH14" s="338">
        <f t="shared" si="5"/>
        <v>61.630796392260891</v>
      </c>
      <c r="AI14" s="338">
        <f t="shared" si="6"/>
        <v>38.187299606524981</v>
      </c>
      <c r="AJ14" s="336">
        <f t="shared" si="7"/>
        <v>3.7182838441104527</v>
      </c>
      <c r="AK14" s="337">
        <f t="shared" si="8"/>
        <v>69.985402987331298</v>
      </c>
      <c r="AL14" s="339">
        <f t="shared" si="9"/>
        <v>5975.3399489440962</v>
      </c>
      <c r="AM14" s="201"/>
      <c r="AN14" s="200">
        <v>-25.3</v>
      </c>
      <c r="AO14" s="138">
        <v>4.59</v>
      </c>
      <c r="AQ14" s="250"/>
      <c r="AR14" s="250"/>
      <c r="AS14" s="251"/>
      <c r="AT14" s="250"/>
    </row>
    <row r="15" spans="4:46" x14ac:dyDescent="0.2">
      <c r="D15" s="234"/>
      <c r="E15" s="322" t="s">
        <v>1</v>
      </c>
      <c r="F15" s="186">
        <v>42301326310000</v>
      </c>
      <c r="G15" s="187">
        <v>956428.65590000001</v>
      </c>
      <c r="H15" s="187">
        <v>853521.03720000002</v>
      </c>
      <c r="I15" s="132">
        <v>11850</v>
      </c>
      <c r="J15" s="188">
        <v>2.663355463485249</v>
      </c>
      <c r="K15" s="189">
        <v>72</v>
      </c>
      <c r="L15" s="189">
        <v>7.56</v>
      </c>
      <c r="M15" s="187">
        <v>512.4</v>
      </c>
      <c r="N15" s="163">
        <v>12.010050786622122</v>
      </c>
      <c r="O15" s="187">
        <v>65336.164140394001</v>
      </c>
      <c r="P15" s="188">
        <v>1.1355628840000001</v>
      </c>
      <c r="Q15" s="187">
        <v>360.28864719999996</v>
      </c>
      <c r="R15" s="187">
        <v>1905.33437</v>
      </c>
      <c r="S15" s="188"/>
      <c r="T15" s="187">
        <v>284.66512890000001</v>
      </c>
      <c r="U15" s="187">
        <v>400.7031212</v>
      </c>
      <c r="V15" s="187">
        <v>77.871131099999999</v>
      </c>
      <c r="W15" s="188">
        <v>10.80840991</v>
      </c>
      <c r="X15" s="187">
        <v>22203.58913</v>
      </c>
      <c r="Y15" s="187">
        <v>11.768639200000001</v>
      </c>
      <c r="Z15" s="187">
        <v>39500</v>
      </c>
      <c r="AA15" s="189"/>
      <c r="AB15" s="133">
        <v>580</v>
      </c>
      <c r="AC15" s="190">
        <f t="shared" si="0"/>
        <v>1.4591200023395205</v>
      </c>
      <c r="AD15" s="27">
        <f t="shared" si="1"/>
        <v>-0.10103812539117658</v>
      </c>
      <c r="AE15" s="341">
        <f t="shared" si="2"/>
        <v>55.41157020066656</v>
      </c>
      <c r="AF15" s="341">
        <f t="shared" si="3"/>
        <v>11.653381936315986</v>
      </c>
      <c r="AG15" s="342">
        <f t="shared" si="4"/>
        <v>68.103448275862064</v>
      </c>
      <c r="AH15" s="343">
        <f t="shared" si="5"/>
        <v>66.932482294637666</v>
      </c>
      <c r="AI15" s="343">
        <f t="shared" si="6"/>
        <v>52.883552807100507</v>
      </c>
      <c r="AJ15" s="341">
        <f t="shared" si="7"/>
        <v>4.7549776110902924</v>
      </c>
      <c r="AK15" s="342">
        <f t="shared" si="8"/>
        <v>20.731269336205802</v>
      </c>
      <c r="AL15" s="344">
        <f t="shared" si="9"/>
        <v>3654.5616171953643</v>
      </c>
      <c r="AM15" s="191"/>
      <c r="AN15" s="188">
        <v>-21</v>
      </c>
      <c r="AO15" s="134">
        <v>7</v>
      </c>
      <c r="AQ15" s="271"/>
      <c r="AR15" s="271"/>
      <c r="AS15" s="239"/>
      <c r="AT15" s="240"/>
    </row>
    <row r="16" spans="4:46" x14ac:dyDescent="0.2">
      <c r="D16" s="246"/>
      <c r="E16" s="322" t="s">
        <v>1</v>
      </c>
      <c r="F16" s="186">
        <v>42301325860100</v>
      </c>
      <c r="G16" s="192">
        <v>929143.34120000002</v>
      </c>
      <c r="H16" s="192">
        <v>823452.41379999998</v>
      </c>
      <c r="I16" s="132">
        <v>10900</v>
      </c>
      <c r="J16" s="188">
        <v>2.2498217690458429</v>
      </c>
      <c r="K16" s="197">
        <v>72</v>
      </c>
      <c r="L16" s="198">
        <v>7.17</v>
      </c>
      <c r="M16" s="199">
        <v>488</v>
      </c>
      <c r="N16" s="165">
        <v>8.5148562120312246</v>
      </c>
      <c r="O16" s="187">
        <v>95224.355753596989</v>
      </c>
      <c r="P16" s="200">
        <v>2.3830812190000001</v>
      </c>
      <c r="Q16" s="199">
        <v>563.67927159999999</v>
      </c>
      <c r="R16" s="199">
        <v>3036.2435990000004</v>
      </c>
      <c r="S16" s="199"/>
      <c r="T16" s="199">
        <v>375.26241240000002</v>
      </c>
      <c r="U16" s="199">
        <v>523.51799889999995</v>
      </c>
      <c r="V16" s="199">
        <v>79.115289860000004</v>
      </c>
      <c r="W16" s="200">
        <v>1.9882294780000001</v>
      </c>
      <c r="X16" s="199">
        <v>30216.77</v>
      </c>
      <c r="Y16" s="199">
        <v>15.395871139999999</v>
      </c>
      <c r="Z16" s="199">
        <v>60250</v>
      </c>
      <c r="AA16" s="189">
        <v>407</v>
      </c>
      <c r="AB16" s="137">
        <v>160</v>
      </c>
      <c r="AC16" s="190">
        <f t="shared" si="0"/>
        <v>2.6992565083258513</v>
      </c>
      <c r="AD16" s="27">
        <f t="shared" si="1"/>
        <v>-0.18168986255333222</v>
      </c>
      <c r="AE16" s="341">
        <f t="shared" si="2"/>
        <v>57.718684101579228</v>
      </c>
      <c r="AF16" s="341">
        <f t="shared" si="3"/>
        <v>9.9520242743210794</v>
      </c>
      <c r="AG16" s="342">
        <f t="shared" si="4"/>
        <v>376.5625</v>
      </c>
      <c r="AH16" s="343">
        <f t="shared" si="5"/>
        <v>80.909877959309313</v>
      </c>
      <c r="AI16" s="343">
        <f t="shared" si="6"/>
        <v>53.864737484166177</v>
      </c>
      <c r="AJ16" s="341">
        <f t="shared" si="7"/>
        <v>5.7996928575133282</v>
      </c>
      <c r="AK16" s="342">
        <f t="shared" si="8"/>
        <v>19.843598853479211</v>
      </c>
      <c r="AL16" s="344">
        <f t="shared" si="9"/>
        <v>30303.343083217278</v>
      </c>
      <c r="AM16" s="334">
        <v>0.70932380554193297</v>
      </c>
      <c r="AN16" s="200">
        <v>-28.1</v>
      </c>
      <c r="AO16" s="138">
        <v>6.02</v>
      </c>
      <c r="AQ16" s="270"/>
      <c r="AR16" s="270"/>
      <c r="AS16" s="251"/>
      <c r="AT16" s="250"/>
    </row>
    <row r="17" spans="4:46" x14ac:dyDescent="0.2">
      <c r="D17" s="234"/>
      <c r="E17" s="322" t="s">
        <v>1</v>
      </c>
      <c r="F17" s="186">
        <v>42301326300000</v>
      </c>
      <c r="G17" s="187">
        <v>960362.98910000001</v>
      </c>
      <c r="H17" s="187">
        <v>822200.36679999996</v>
      </c>
      <c r="I17" s="132">
        <v>11530</v>
      </c>
      <c r="J17" s="188">
        <v>2.3892877935183385</v>
      </c>
      <c r="K17" s="189">
        <v>72</v>
      </c>
      <c r="L17" s="189">
        <v>7.5</v>
      </c>
      <c r="M17" s="187">
        <v>610</v>
      </c>
      <c r="N17" s="163">
        <v>12.376714273715532</v>
      </c>
      <c r="O17" s="187">
        <v>63219.138330551003</v>
      </c>
      <c r="P17" s="188">
        <v>1.542962634</v>
      </c>
      <c r="Q17" s="187">
        <v>401.19980149999998</v>
      </c>
      <c r="R17" s="187">
        <v>1482.5412200000001</v>
      </c>
      <c r="S17" s="188"/>
      <c r="T17" s="187">
        <v>206.04799410000001</v>
      </c>
      <c r="U17" s="187">
        <v>365.49401510000001</v>
      </c>
      <c r="V17" s="187">
        <v>79.670461130000007</v>
      </c>
      <c r="W17" s="188">
        <v>8.6879077369999997</v>
      </c>
      <c r="X17" s="187">
        <v>23201.82936</v>
      </c>
      <c r="Y17" s="187">
        <v>12.124608350000001</v>
      </c>
      <c r="Z17" s="187">
        <v>37200</v>
      </c>
      <c r="AA17" s="189"/>
      <c r="AB17" s="133">
        <v>260</v>
      </c>
      <c r="AC17" s="190">
        <f t="shared" si="0"/>
        <v>1.8490516418021981</v>
      </c>
      <c r="AD17" s="27">
        <f t="shared" si="1"/>
        <v>-2.752087711354172E-2</v>
      </c>
      <c r="AE17" s="341">
        <f t="shared" si="2"/>
        <v>63.480736760222804</v>
      </c>
      <c r="AF17" s="341">
        <f t="shared" si="3"/>
        <v>15.650039976628777</v>
      </c>
      <c r="AG17" s="342">
        <f t="shared" si="4"/>
        <v>143.07692307692307</v>
      </c>
      <c r="AH17" s="343">
        <f t="shared" si="5"/>
        <v>71.951257107627427</v>
      </c>
      <c r="AI17" s="343">
        <f t="shared" si="6"/>
        <v>36.952690765476369</v>
      </c>
      <c r="AJ17" s="341">
        <f t="shared" si="7"/>
        <v>4.0562667478819687</v>
      </c>
      <c r="AK17" s="342">
        <f t="shared" si="8"/>
        <v>25.092051066209141</v>
      </c>
      <c r="AL17" s="344">
        <f t="shared" si="9"/>
        <v>4281.8134269051807</v>
      </c>
      <c r="AM17" s="191"/>
      <c r="AN17" s="188">
        <v>-22.3</v>
      </c>
      <c r="AO17" s="134">
        <v>7.27</v>
      </c>
      <c r="AQ17" s="271"/>
      <c r="AR17" s="271"/>
      <c r="AS17" s="239"/>
      <c r="AT17" s="240"/>
    </row>
    <row r="18" spans="4:46" x14ac:dyDescent="0.2">
      <c r="D18" s="246"/>
      <c r="E18" s="322" t="s">
        <v>1</v>
      </c>
      <c r="F18" s="186">
        <v>42301326520000</v>
      </c>
      <c r="G18" s="192">
        <v>951948.79090000002</v>
      </c>
      <c r="H18" s="192">
        <v>784691.67929999996</v>
      </c>
      <c r="I18" s="132">
        <v>11220</v>
      </c>
      <c r="J18" s="188">
        <v>7.3772539776075439</v>
      </c>
      <c r="K18" s="197">
        <v>72</v>
      </c>
      <c r="L18" s="198">
        <v>7.21</v>
      </c>
      <c r="M18" s="199">
        <v>780.8</v>
      </c>
      <c r="N18" s="165"/>
      <c r="O18" s="187"/>
      <c r="P18" s="200">
        <v>3.5428004390000001</v>
      </c>
      <c r="Q18" s="199">
        <v>206.37529669999998</v>
      </c>
      <c r="R18" s="199">
        <v>492.04100650000004</v>
      </c>
      <c r="S18" s="199"/>
      <c r="T18" s="199">
        <v>75.625257739999995</v>
      </c>
      <c r="U18" s="199">
        <v>212.22698909999997</v>
      </c>
      <c r="V18" s="199">
        <v>83.12914554000001</v>
      </c>
      <c r="W18" s="200">
        <v>9.606293259000001</v>
      </c>
      <c r="X18" s="199">
        <v>13650.945229999999</v>
      </c>
      <c r="Y18" s="199">
        <v>12.01756851</v>
      </c>
      <c r="Z18" s="199">
        <v>25450</v>
      </c>
      <c r="AA18" s="189"/>
      <c r="AB18" s="137">
        <v>120</v>
      </c>
      <c r="AC18" s="190">
        <f t="shared" si="0"/>
        <v>1.6158754116724949</v>
      </c>
      <c r="AD18" s="27">
        <f t="shared" si="1"/>
        <v>-0.13417332775161395</v>
      </c>
      <c r="AE18" s="341">
        <f t="shared" si="2"/>
        <v>64.322380899291574</v>
      </c>
      <c r="AF18" s="341">
        <f t="shared" si="3"/>
        <v>27.743511312405214</v>
      </c>
      <c r="AG18" s="342">
        <f t="shared" si="4"/>
        <v>212.08333333333334</v>
      </c>
      <c r="AH18" s="343">
        <f t="shared" si="5"/>
        <v>65.063051843292811</v>
      </c>
      <c r="AI18" s="343">
        <f t="shared" si="6"/>
        <v>23.842049623568151</v>
      </c>
      <c r="AJ18" s="341">
        <f t="shared" si="7"/>
        <v>2.3184657549288112</v>
      </c>
      <c r="AK18" s="342">
        <f t="shared" si="8"/>
        <v>51.723331315476443</v>
      </c>
      <c r="AL18" s="344">
        <f t="shared" si="9"/>
        <v>2649.3049206213077</v>
      </c>
      <c r="AM18" s="201"/>
      <c r="AN18" s="200">
        <v>-20.2</v>
      </c>
      <c r="AO18" s="138">
        <v>6.73</v>
      </c>
      <c r="AQ18" s="250"/>
      <c r="AR18" s="250"/>
      <c r="AS18" s="251"/>
      <c r="AT18" s="250"/>
    </row>
    <row r="19" spans="4:46" x14ac:dyDescent="0.2">
      <c r="D19" s="234"/>
      <c r="E19" s="322" t="s">
        <v>1</v>
      </c>
      <c r="F19" s="186">
        <v>42301320340000</v>
      </c>
      <c r="G19" s="192">
        <v>995141.51</v>
      </c>
      <c r="H19" s="192">
        <v>777715.48</v>
      </c>
      <c r="I19" s="132">
        <v>11274</v>
      </c>
      <c r="J19" s="188"/>
      <c r="K19" s="193"/>
      <c r="L19" s="193"/>
      <c r="M19" s="186"/>
      <c r="N19" s="164"/>
      <c r="O19" s="187"/>
      <c r="P19" s="194"/>
      <c r="Q19" s="192"/>
      <c r="R19" s="192"/>
      <c r="S19" s="194"/>
      <c r="T19" s="195"/>
      <c r="U19" s="195"/>
      <c r="V19" s="195"/>
      <c r="W19" s="195"/>
      <c r="X19" s="195"/>
      <c r="Y19" s="195"/>
      <c r="Z19" s="195"/>
      <c r="AA19" s="189"/>
      <c r="AB19" s="135"/>
      <c r="AC19" s="190"/>
      <c r="AD19" s="27"/>
      <c r="AE19" s="341"/>
      <c r="AF19" s="341"/>
      <c r="AG19" s="342"/>
      <c r="AH19" s="345"/>
      <c r="AI19" s="345"/>
      <c r="AJ19" s="341"/>
      <c r="AK19" s="342"/>
      <c r="AL19" s="344"/>
      <c r="AM19" s="193"/>
      <c r="AN19" s="196">
        <v>-19.100000000000001</v>
      </c>
      <c r="AO19" s="136">
        <v>6.05</v>
      </c>
      <c r="AQ19" s="241"/>
      <c r="AR19" s="241"/>
      <c r="AS19" s="238"/>
      <c r="AT19" s="238"/>
    </row>
    <row r="20" spans="4:46" x14ac:dyDescent="0.2">
      <c r="D20" s="234"/>
      <c r="E20" s="322" t="s">
        <v>1</v>
      </c>
      <c r="F20" s="186">
        <v>42301320220000</v>
      </c>
      <c r="G20" s="187">
        <v>1019699.3304</v>
      </c>
      <c r="H20" s="187">
        <v>750191.68039999995</v>
      </c>
      <c r="I20" s="132">
        <v>11470</v>
      </c>
      <c r="J20" s="188">
        <v>3.1474997288209137</v>
      </c>
      <c r="K20" s="189">
        <v>72</v>
      </c>
      <c r="L20" s="189">
        <v>7.88</v>
      </c>
      <c r="M20" s="187">
        <v>853.99999999999989</v>
      </c>
      <c r="N20" s="163">
        <v>21.392235497916666</v>
      </c>
      <c r="O20" s="187">
        <v>34717.781145679</v>
      </c>
      <c r="P20" s="188">
        <v>2.8654035590000002</v>
      </c>
      <c r="Q20" s="187">
        <v>180.36946650000002</v>
      </c>
      <c r="R20" s="187">
        <v>318.2401337</v>
      </c>
      <c r="S20" s="188"/>
      <c r="T20" s="187">
        <v>53.193195510000002</v>
      </c>
      <c r="U20" s="187">
        <v>168.99307859999999</v>
      </c>
      <c r="V20" s="187">
        <v>68.744858600000001</v>
      </c>
      <c r="W20" s="188">
        <v>12.417945719999999</v>
      </c>
      <c r="X20" s="187">
        <v>13256.948129999999</v>
      </c>
      <c r="Y20" s="187">
        <v>26.008933490000004</v>
      </c>
      <c r="Z20" s="187">
        <v>20550</v>
      </c>
      <c r="AA20" s="189"/>
      <c r="AB20" s="133">
        <v>80</v>
      </c>
      <c r="AC20" s="190">
        <f t="shared" ref="AC20:AC68" si="10">1/SQRT(2)*LN((R20/40.08)/(AB20/96.0626))</f>
        <v>1.5944566408214014</v>
      </c>
      <c r="AD20" s="27">
        <f t="shared" ref="AD20:AD73" si="11">1/SQRT(2)*LN((X20/22.9898)/(Z20/35.453))</f>
        <v>-3.6641583647751964E-3</v>
      </c>
      <c r="AE20" s="341">
        <f t="shared" ref="AE20:AE73" si="12">X20/U20</f>
        <v>78.446692845797998</v>
      </c>
      <c r="AF20" s="341">
        <f t="shared" ref="AF20:AF73" si="13">X20/R20</f>
        <v>41.657059327712311</v>
      </c>
      <c r="AG20" s="342">
        <f t="shared" ref="AG20:AG68" si="14">Z20/AB20</f>
        <v>256.875</v>
      </c>
      <c r="AH20" s="343">
        <f t="shared" ref="AH20:AH73" si="15">R20/T20*10</f>
        <v>59.827226142143076</v>
      </c>
      <c r="AI20" s="343">
        <f t="shared" ref="AI20:AI73" si="16">10*R20/Q20</f>
        <v>17.643791927498992</v>
      </c>
      <c r="AJ20" s="341">
        <f t="shared" ref="AJ20:AJ73" si="17">R20/U20</f>
        <v>1.8831548388633239</v>
      </c>
      <c r="AK20" s="342">
        <f t="shared" ref="AK20:AK73" si="18">Z20/R20</f>
        <v>64.573879356687812</v>
      </c>
      <c r="AL20" s="344">
        <f>Z20/W20</f>
        <v>1654.8630879343223</v>
      </c>
      <c r="AM20" s="191"/>
      <c r="AN20" s="188">
        <v>-34.799999999999997</v>
      </c>
      <c r="AO20" s="134">
        <v>4.67</v>
      </c>
      <c r="AQ20" s="271"/>
      <c r="AR20" s="271"/>
      <c r="AS20" s="239"/>
      <c r="AT20" s="240"/>
    </row>
    <row r="21" spans="4:46" x14ac:dyDescent="0.2">
      <c r="D21" s="246"/>
      <c r="E21" s="322" t="s">
        <v>1</v>
      </c>
      <c r="F21" s="186">
        <v>42301326640000</v>
      </c>
      <c r="G21" s="192">
        <v>982812.05480000004</v>
      </c>
      <c r="H21" s="192">
        <v>853508.61820000003</v>
      </c>
      <c r="I21" s="132">
        <v>12150</v>
      </c>
      <c r="J21" s="188">
        <v>3.1709386863849529</v>
      </c>
      <c r="K21" s="197">
        <v>72</v>
      </c>
      <c r="L21" s="198">
        <v>6.78</v>
      </c>
      <c r="M21" s="199">
        <v>512.4</v>
      </c>
      <c r="N21" s="165"/>
      <c r="O21" s="187"/>
      <c r="P21" s="200">
        <v>1.1479991190000001</v>
      </c>
      <c r="Q21" s="199">
        <v>482.63773050000003</v>
      </c>
      <c r="R21" s="199">
        <v>1730.998773</v>
      </c>
      <c r="S21" s="199"/>
      <c r="T21" s="199">
        <v>248.379625</v>
      </c>
      <c r="U21" s="199">
        <v>366.59653589999999</v>
      </c>
      <c r="V21" s="199">
        <v>78.630120430000005</v>
      </c>
      <c r="W21" s="200"/>
      <c r="X21" s="199">
        <v>23388.343140000001</v>
      </c>
      <c r="Y21" s="199">
        <v>20.20966816</v>
      </c>
      <c r="Z21" s="199">
        <v>47500</v>
      </c>
      <c r="AA21" s="189">
        <v>337</v>
      </c>
      <c r="AB21" s="137">
        <v>180</v>
      </c>
      <c r="AC21" s="190">
        <f t="shared" si="10"/>
        <v>2.2186320966208979</v>
      </c>
      <c r="AD21" s="27">
        <f t="shared" si="11"/>
        <v>-0.19469105671518583</v>
      </c>
      <c r="AE21" s="341">
        <f t="shared" si="12"/>
        <v>63.798592866081691</v>
      </c>
      <c r="AF21" s="341">
        <f t="shared" si="13"/>
        <v>13.511472974336996</v>
      </c>
      <c r="AG21" s="342">
        <f t="shared" si="14"/>
        <v>263.88888888888891</v>
      </c>
      <c r="AH21" s="343">
        <f t="shared" si="15"/>
        <v>69.691657397421395</v>
      </c>
      <c r="AI21" s="343">
        <f t="shared" si="16"/>
        <v>35.865384399324327</v>
      </c>
      <c r="AJ21" s="341">
        <f t="shared" si="17"/>
        <v>4.7218088647520142</v>
      </c>
      <c r="AK21" s="342">
        <f t="shared" si="18"/>
        <v>27.440805124129341</v>
      </c>
      <c r="AL21" s="344"/>
      <c r="AM21" s="334">
        <v>0.70902876465764797</v>
      </c>
      <c r="AN21" s="200">
        <v>-27.4</v>
      </c>
      <c r="AO21" s="138">
        <v>5.91</v>
      </c>
      <c r="AQ21" s="270"/>
      <c r="AR21" s="270"/>
      <c r="AS21" s="251"/>
      <c r="AT21" s="250"/>
    </row>
    <row r="22" spans="4:46" x14ac:dyDescent="0.2">
      <c r="D22" s="234"/>
      <c r="E22" s="322" t="s">
        <v>1</v>
      </c>
      <c r="F22" s="186">
        <v>42301325890000</v>
      </c>
      <c r="G22" s="187">
        <v>921747.98659999995</v>
      </c>
      <c r="H22" s="187">
        <v>816803.44129999995</v>
      </c>
      <c r="I22" s="132">
        <v>10590</v>
      </c>
      <c r="J22" s="188">
        <v>2.6962109364761795</v>
      </c>
      <c r="K22" s="189">
        <v>72</v>
      </c>
      <c r="L22" s="189">
        <v>7.27</v>
      </c>
      <c r="M22" s="187">
        <v>488</v>
      </c>
      <c r="N22" s="163">
        <v>12.413527987806134</v>
      </c>
      <c r="O22" s="187">
        <v>63012.818556254497</v>
      </c>
      <c r="P22" s="188">
        <v>1.8131699679999997</v>
      </c>
      <c r="Q22" s="187">
        <v>499.50126480000006</v>
      </c>
      <c r="R22" s="187">
        <v>1366.8419119999999</v>
      </c>
      <c r="S22" s="188">
        <v>27.416246000000001</v>
      </c>
      <c r="T22" s="187">
        <v>205.25347420000003</v>
      </c>
      <c r="U22" s="187">
        <v>342.75533159999998</v>
      </c>
      <c r="V22" s="187">
        <v>76.3186848</v>
      </c>
      <c r="W22" s="188">
        <v>0.95779016649999993</v>
      </c>
      <c r="X22" s="187">
        <v>22479.48458</v>
      </c>
      <c r="Y22" s="187">
        <v>22.47610272</v>
      </c>
      <c r="Z22" s="187">
        <v>37850</v>
      </c>
      <c r="AA22" s="189"/>
      <c r="AB22" s="133">
        <v>140</v>
      </c>
      <c r="AC22" s="190">
        <f t="shared" si="10"/>
        <v>2.2293226786110942</v>
      </c>
      <c r="AD22" s="27">
        <f t="shared" si="11"/>
        <v>-6.2133930168475834E-2</v>
      </c>
      <c r="AE22" s="341">
        <f t="shared" si="12"/>
        <v>65.584638683998236</v>
      </c>
      <c r="AF22" s="341">
        <f t="shared" si="13"/>
        <v>16.446294470958541</v>
      </c>
      <c r="AG22" s="342">
        <f t="shared" si="14"/>
        <v>270.35714285714283</v>
      </c>
      <c r="AH22" s="343">
        <f t="shared" si="15"/>
        <v>66.592875824754231</v>
      </c>
      <c r="AI22" s="343">
        <f t="shared" si="16"/>
        <v>27.364133152841614</v>
      </c>
      <c r="AJ22" s="341">
        <f t="shared" si="17"/>
        <v>3.9878064204559842</v>
      </c>
      <c r="AK22" s="342">
        <f t="shared" si="18"/>
        <v>27.691571108334585</v>
      </c>
      <c r="AL22" s="344">
        <f t="shared" ref="AL22:AL43" si="19">Z22/W22</f>
        <v>39518.050324439202</v>
      </c>
      <c r="AM22" s="191"/>
      <c r="AN22" s="188">
        <v>-25.6</v>
      </c>
      <c r="AO22" s="134">
        <v>5.79</v>
      </c>
      <c r="AQ22" s="271"/>
      <c r="AR22" s="271"/>
      <c r="AS22" s="239"/>
      <c r="AT22" s="240"/>
    </row>
    <row r="23" spans="4:46" x14ac:dyDescent="0.2">
      <c r="D23" s="234"/>
      <c r="E23" s="322" t="s">
        <v>1</v>
      </c>
      <c r="F23" s="186">
        <v>42301326130000</v>
      </c>
      <c r="G23" s="187">
        <v>975214.09</v>
      </c>
      <c r="H23" s="187">
        <v>848211.34</v>
      </c>
      <c r="I23" s="132">
        <v>11990</v>
      </c>
      <c r="J23" s="188">
        <v>3.1262564780355464</v>
      </c>
      <c r="K23" s="197">
        <v>72</v>
      </c>
      <c r="L23" s="202">
        <v>6.87</v>
      </c>
      <c r="M23" s="199">
        <v>536.79999999999995</v>
      </c>
      <c r="N23" s="165">
        <v>9.6619103194646279</v>
      </c>
      <c r="O23" s="187">
        <v>82916.063206951992</v>
      </c>
      <c r="P23" s="200">
        <v>1.889759942</v>
      </c>
      <c r="Q23" s="199">
        <v>459.93344309999998</v>
      </c>
      <c r="R23" s="199">
        <v>2521.1076269999999</v>
      </c>
      <c r="S23" s="199"/>
      <c r="T23" s="199">
        <v>344.74529799999999</v>
      </c>
      <c r="U23" s="199">
        <v>471.19606559999994</v>
      </c>
      <c r="V23" s="199">
        <v>85.97022170000001</v>
      </c>
      <c r="W23" s="200">
        <v>17.281542720000001</v>
      </c>
      <c r="X23" s="199">
        <v>27355.308409999998</v>
      </c>
      <c r="Y23" s="199">
        <v>18.63083889</v>
      </c>
      <c r="Z23" s="202">
        <v>51400</v>
      </c>
      <c r="AA23" s="189"/>
      <c r="AB23" s="139">
        <v>240</v>
      </c>
      <c r="AC23" s="190">
        <f t="shared" si="10"/>
        <v>2.2810821409587261</v>
      </c>
      <c r="AD23" s="27">
        <f t="shared" si="11"/>
        <v>-0.13970332316195874</v>
      </c>
      <c r="AE23" s="341">
        <f t="shared" si="12"/>
        <v>58.055044188806995</v>
      </c>
      <c r="AF23" s="341">
        <f t="shared" si="13"/>
        <v>10.850511940480516</v>
      </c>
      <c r="AG23" s="342">
        <f t="shared" si="14"/>
        <v>214.16666666666666</v>
      </c>
      <c r="AH23" s="343">
        <f t="shared" si="15"/>
        <v>73.129572517041254</v>
      </c>
      <c r="AI23" s="343">
        <f t="shared" si="16"/>
        <v>54.814618611063985</v>
      </c>
      <c r="AJ23" s="341">
        <f t="shared" si="17"/>
        <v>5.3504428645636812</v>
      </c>
      <c r="AK23" s="342">
        <f t="shared" si="18"/>
        <v>20.387864226631052</v>
      </c>
      <c r="AL23" s="344">
        <f t="shared" si="19"/>
        <v>2974.2715006869475</v>
      </c>
      <c r="AM23" s="191"/>
      <c r="AN23" s="188">
        <v>-27</v>
      </c>
      <c r="AO23" s="134">
        <v>6.14</v>
      </c>
      <c r="AQ23" s="271"/>
      <c r="AR23" s="271"/>
      <c r="AS23" s="239"/>
      <c r="AT23" s="240"/>
    </row>
    <row r="24" spans="4:46" x14ac:dyDescent="0.2">
      <c r="D24" s="234"/>
      <c r="E24" s="322" t="s">
        <v>1</v>
      </c>
      <c r="F24" s="186">
        <v>42301322010100</v>
      </c>
      <c r="G24" s="187">
        <v>976746</v>
      </c>
      <c r="H24" s="187">
        <v>852924</v>
      </c>
      <c r="I24" s="132">
        <v>11980</v>
      </c>
      <c r="J24" s="188">
        <v>2.2154747821515004</v>
      </c>
      <c r="K24" s="197">
        <v>72</v>
      </c>
      <c r="L24" s="202">
        <v>6.68</v>
      </c>
      <c r="M24" s="199">
        <v>512.4</v>
      </c>
      <c r="N24" s="165">
        <v>10.888789690173533</v>
      </c>
      <c r="O24" s="187">
        <v>72740.271823788004</v>
      </c>
      <c r="P24" s="200">
        <v>1.1375882399999999</v>
      </c>
      <c r="Q24" s="199">
        <v>350.66214769999999</v>
      </c>
      <c r="R24" s="199">
        <v>2095.4828079999997</v>
      </c>
      <c r="S24" s="199">
        <v>2.3762103880000001</v>
      </c>
      <c r="T24" s="199">
        <v>294.12455340000002</v>
      </c>
      <c r="U24" s="199">
        <v>476.73624719999998</v>
      </c>
      <c r="V24" s="199">
        <v>80.060415190000001</v>
      </c>
      <c r="W24" s="200">
        <v>16.984249200000001</v>
      </c>
      <c r="X24" s="199">
        <v>23867.253089999998</v>
      </c>
      <c r="Y24" s="199">
        <v>15.454514469999999</v>
      </c>
      <c r="Z24" s="202">
        <v>45200</v>
      </c>
      <c r="AA24" s="189"/>
      <c r="AB24" s="139">
        <v>340</v>
      </c>
      <c r="AC24" s="190">
        <f t="shared" si="10"/>
        <v>1.904037920882478</v>
      </c>
      <c r="AD24" s="27">
        <f t="shared" si="11"/>
        <v>-0.1452627100802345</v>
      </c>
      <c r="AE24" s="341">
        <f t="shared" si="12"/>
        <v>50.063852350600122</v>
      </c>
      <c r="AF24" s="341">
        <f t="shared" si="13"/>
        <v>11.389858699332265</v>
      </c>
      <c r="AG24" s="342">
        <f t="shared" si="14"/>
        <v>132.94117647058823</v>
      </c>
      <c r="AH24" s="343">
        <f t="shared" si="15"/>
        <v>71.244742534303484</v>
      </c>
      <c r="AI24" s="343">
        <f t="shared" si="16"/>
        <v>59.757884383709886</v>
      </c>
      <c r="AJ24" s="341">
        <f t="shared" si="17"/>
        <v>4.3954761575343451</v>
      </c>
      <c r="AK24" s="342">
        <f t="shared" si="18"/>
        <v>21.570207986168313</v>
      </c>
      <c r="AL24" s="344">
        <f t="shared" si="19"/>
        <v>2661.2892608758943</v>
      </c>
      <c r="AM24" s="191"/>
      <c r="AN24" s="188">
        <v>-29</v>
      </c>
      <c r="AO24" s="134">
        <v>4.95</v>
      </c>
      <c r="AQ24" s="271"/>
      <c r="AR24" s="271"/>
      <c r="AS24" s="239"/>
      <c r="AT24" s="240"/>
    </row>
    <row r="25" spans="4:46" x14ac:dyDescent="0.2">
      <c r="D25" s="246"/>
      <c r="E25" s="322" t="s">
        <v>1</v>
      </c>
      <c r="F25" s="186">
        <v>42301316250000</v>
      </c>
      <c r="G25" s="192">
        <v>931197.10049999994</v>
      </c>
      <c r="H25" s="192">
        <v>791156.91630000004</v>
      </c>
      <c r="I25" s="132">
        <v>10850</v>
      </c>
      <c r="J25" s="188">
        <v>4.9948808820633985</v>
      </c>
      <c r="K25" s="197">
        <v>72</v>
      </c>
      <c r="L25" s="198">
        <v>7.69</v>
      </c>
      <c r="M25" s="199">
        <v>683.19999999999993</v>
      </c>
      <c r="N25" s="165">
        <v>16.469324900162686</v>
      </c>
      <c r="O25" s="187">
        <v>46232.7579113139</v>
      </c>
      <c r="P25" s="200">
        <v>1.6623461549999998</v>
      </c>
      <c r="Q25" s="199">
        <v>310.82924630000002</v>
      </c>
      <c r="R25" s="199">
        <v>728.4288229</v>
      </c>
      <c r="S25" s="199">
        <v>0.92444758890000012</v>
      </c>
      <c r="T25" s="199">
        <v>119.46855919999999</v>
      </c>
      <c r="U25" s="199">
        <v>231.4383881</v>
      </c>
      <c r="V25" s="199">
        <v>88.18222716999999</v>
      </c>
      <c r="W25" s="200">
        <v>20.261653690000003</v>
      </c>
      <c r="X25" s="199">
        <v>17037.32648</v>
      </c>
      <c r="Y25" s="199">
        <v>14.235740210000001</v>
      </c>
      <c r="Z25" s="199">
        <v>27500</v>
      </c>
      <c r="AA25" s="189">
        <v>228</v>
      </c>
      <c r="AB25" s="137">
        <v>180</v>
      </c>
      <c r="AC25" s="190">
        <f t="shared" si="10"/>
        <v>1.6065859727947649</v>
      </c>
      <c r="AD25" s="27">
        <f t="shared" si="11"/>
        <v>-3.2259735855618671E-2</v>
      </c>
      <c r="AE25" s="341">
        <f t="shared" si="12"/>
        <v>73.614954804466166</v>
      </c>
      <c r="AF25" s="341">
        <f t="shared" si="13"/>
        <v>23.389143790564852</v>
      </c>
      <c r="AG25" s="342">
        <f t="shared" si="14"/>
        <v>152.77777777777777</v>
      </c>
      <c r="AH25" s="343">
        <f t="shared" si="15"/>
        <v>60.972428878174668</v>
      </c>
      <c r="AI25" s="343">
        <f t="shared" si="16"/>
        <v>23.43501557755442</v>
      </c>
      <c r="AJ25" s="341">
        <f t="shared" si="17"/>
        <v>3.1473984453489199</v>
      </c>
      <c r="AK25" s="342">
        <f t="shared" si="18"/>
        <v>37.752487457206577</v>
      </c>
      <c r="AL25" s="344">
        <f t="shared" si="19"/>
        <v>1357.2436100599446</v>
      </c>
      <c r="AM25" s="334">
        <v>0.70886801355449303</v>
      </c>
      <c r="AN25" s="200">
        <v>-21.2</v>
      </c>
      <c r="AO25" s="138">
        <v>6.89</v>
      </c>
      <c r="AQ25" s="270"/>
      <c r="AR25" s="270"/>
      <c r="AS25" s="251"/>
      <c r="AT25" s="250"/>
    </row>
    <row r="26" spans="4:46" x14ac:dyDescent="0.2">
      <c r="D26" s="234"/>
      <c r="E26" s="322" t="s">
        <v>1</v>
      </c>
      <c r="F26" s="186">
        <v>42301322440000</v>
      </c>
      <c r="G26" s="192">
        <v>926708.43310000002</v>
      </c>
      <c r="H26" s="192">
        <v>785546.5699</v>
      </c>
      <c r="I26" s="132">
        <v>10830</v>
      </c>
      <c r="J26" s="188">
        <v>5.0788002980625935</v>
      </c>
      <c r="K26" s="203">
        <v>72</v>
      </c>
      <c r="L26" s="204">
        <v>6.81</v>
      </c>
      <c r="M26" s="205">
        <v>683.19999999999993</v>
      </c>
      <c r="N26" s="166"/>
      <c r="O26" s="187">
        <v>44158.279399999999</v>
      </c>
      <c r="P26" s="206">
        <v>2.19</v>
      </c>
      <c r="Q26" s="205">
        <v>285</v>
      </c>
      <c r="R26" s="205">
        <v>774</v>
      </c>
      <c r="S26" s="205"/>
      <c r="T26" s="205">
        <v>121.8</v>
      </c>
      <c r="U26" s="205">
        <v>254.8</v>
      </c>
      <c r="V26" s="205">
        <v>82.34</v>
      </c>
      <c r="W26" s="206">
        <v>21.74</v>
      </c>
      <c r="X26" s="205">
        <v>16040</v>
      </c>
      <c r="Y26" s="205"/>
      <c r="Z26" s="205">
        <v>26216.4094</v>
      </c>
      <c r="AA26" s="189"/>
      <c r="AB26" s="140">
        <v>360</v>
      </c>
      <c r="AC26" s="190">
        <f t="shared" si="10"/>
        <v>1.1593655239021252</v>
      </c>
      <c r="AD26" s="27">
        <f t="shared" si="11"/>
        <v>-4.1113089615080117E-2</v>
      </c>
      <c r="AE26" s="341">
        <f t="shared" si="12"/>
        <v>62.951334379905809</v>
      </c>
      <c r="AF26" s="341">
        <f t="shared" si="13"/>
        <v>20.723514211886304</v>
      </c>
      <c r="AG26" s="342">
        <f t="shared" si="14"/>
        <v>72.823359444444449</v>
      </c>
      <c r="AH26" s="343">
        <f t="shared" si="15"/>
        <v>63.546798029556655</v>
      </c>
      <c r="AI26" s="343">
        <f t="shared" si="16"/>
        <v>27.157894736842106</v>
      </c>
      <c r="AJ26" s="341">
        <f t="shared" si="17"/>
        <v>3.0376766091051803</v>
      </c>
      <c r="AK26" s="342">
        <f t="shared" si="18"/>
        <v>33.871329974160204</v>
      </c>
      <c r="AL26" s="344">
        <f t="shared" si="19"/>
        <v>1205.9065961361546</v>
      </c>
      <c r="AM26" s="193"/>
      <c r="AN26" s="196"/>
      <c r="AO26" s="136"/>
      <c r="AQ26" s="241"/>
      <c r="AR26" s="241"/>
      <c r="AS26" s="238"/>
      <c r="AT26" s="238"/>
    </row>
    <row r="27" spans="4:46" x14ac:dyDescent="0.2">
      <c r="D27" s="246"/>
      <c r="E27" s="322" t="s">
        <v>1</v>
      </c>
      <c r="F27" s="186">
        <v>42301322440000</v>
      </c>
      <c r="G27" s="192">
        <v>926708.43310000002</v>
      </c>
      <c r="H27" s="192">
        <v>785546.5699</v>
      </c>
      <c r="I27" s="132">
        <v>10830</v>
      </c>
      <c r="J27" s="188">
        <v>5.0788002980625935</v>
      </c>
      <c r="K27" s="197">
        <v>72</v>
      </c>
      <c r="L27" s="198">
        <v>7.64</v>
      </c>
      <c r="M27" s="199">
        <v>634.4</v>
      </c>
      <c r="N27" s="165">
        <v>17.06437002487899</v>
      </c>
      <c r="O27" s="187">
        <v>44469.911691999994</v>
      </c>
      <c r="P27" s="200">
        <v>3.3818979599999999</v>
      </c>
      <c r="Q27" s="199">
        <v>291.80450940000003</v>
      </c>
      <c r="R27" s="199">
        <v>749.59456769999997</v>
      </c>
      <c r="S27" s="199"/>
      <c r="T27" s="199">
        <v>111.9919048</v>
      </c>
      <c r="U27" s="199">
        <v>251.5968475</v>
      </c>
      <c r="V27" s="199">
        <v>88.540645740000002</v>
      </c>
      <c r="W27" s="200">
        <v>20.860147470000001</v>
      </c>
      <c r="X27" s="199">
        <v>15999.225989999999</v>
      </c>
      <c r="Y27" s="199">
        <v>12.915181430000001</v>
      </c>
      <c r="Z27" s="199">
        <v>26800</v>
      </c>
      <c r="AA27" s="189"/>
      <c r="AB27" s="137">
        <v>140</v>
      </c>
      <c r="AC27" s="190">
        <f t="shared" si="10"/>
        <v>1.804545462416014</v>
      </c>
      <c r="AD27" s="27">
        <f t="shared" si="11"/>
        <v>-5.8480775424349138E-2</v>
      </c>
      <c r="AE27" s="341">
        <f t="shared" si="12"/>
        <v>63.590725197778958</v>
      </c>
      <c r="AF27" s="341">
        <f t="shared" si="13"/>
        <v>21.343839295808706</v>
      </c>
      <c r="AG27" s="342">
        <f t="shared" si="14"/>
        <v>191.42857142857142</v>
      </c>
      <c r="AH27" s="343">
        <f t="shared" si="15"/>
        <v>66.932924217929724</v>
      </c>
      <c r="AI27" s="343">
        <f t="shared" si="16"/>
        <v>25.688244819838275</v>
      </c>
      <c r="AJ27" s="341">
        <f t="shared" si="17"/>
        <v>2.9793480130946395</v>
      </c>
      <c r="AK27" s="342">
        <f t="shared" si="18"/>
        <v>35.752660377770773</v>
      </c>
      <c r="AL27" s="344">
        <f t="shared" si="19"/>
        <v>1284.7464304143771</v>
      </c>
      <c r="AM27" s="201"/>
      <c r="AN27" s="200">
        <v>-21.9</v>
      </c>
      <c r="AO27" s="138">
        <v>6.38</v>
      </c>
      <c r="AQ27" s="250"/>
      <c r="AR27" s="250"/>
      <c r="AS27" s="251"/>
      <c r="AT27" s="250"/>
    </row>
    <row r="28" spans="4:46" x14ac:dyDescent="0.2">
      <c r="D28" s="234"/>
      <c r="E28" s="322" t="s">
        <v>1</v>
      </c>
      <c r="F28" s="186">
        <v>42301320110000</v>
      </c>
      <c r="G28" s="187">
        <v>1019130.5455</v>
      </c>
      <c r="H28" s="187">
        <v>751750.74739999999</v>
      </c>
      <c r="I28" s="132">
        <v>11500</v>
      </c>
      <c r="J28" s="188">
        <v>4.4289287904192909</v>
      </c>
      <c r="K28" s="189">
        <v>72</v>
      </c>
      <c r="L28" s="189">
        <v>7.99</v>
      </c>
      <c r="M28" s="187">
        <v>878.40000000000009</v>
      </c>
      <c r="N28" s="163">
        <v>19.726518290525711</v>
      </c>
      <c r="O28" s="187">
        <v>37939.921692228003</v>
      </c>
      <c r="P28" s="188">
        <v>1.228070218</v>
      </c>
      <c r="Q28" s="187">
        <v>188.89392709999998</v>
      </c>
      <c r="R28" s="187">
        <v>386.34035999999998</v>
      </c>
      <c r="S28" s="188"/>
      <c r="T28" s="187">
        <v>58.453342100000008</v>
      </c>
      <c r="U28" s="187">
        <v>179.59459939999999</v>
      </c>
      <c r="V28" s="187">
        <v>66.398650709999998</v>
      </c>
      <c r="W28" s="188">
        <v>11.056227489999999</v>
      </c>
      <c r="X28" s="187">
        <v>14494.37743</v>
      </c>
      <c r="Y28" s="187">
        <v>23.579085209999999</v>
      </c>
      <c r="Z28" s="187">
        <v>22450</v>
      </c>
      <c r="AA28" s="189"/>
      <c r="AB28" s="133">
        <v>80</v>
      </c>
      <c r="AC28" s="190">
        <f t="shared" si="10"/>
        <v>1.7315734897400907</v>
      </c>
      <c r="AD28" s="27">
        <f t="shared" si="11"/>
        <v>-3.0918718339832292E-3</v>
      </c>
      <c r="AE28" s="341">
        <f t="shared" si="12"/>
        <v>80.706087368014707</v>
      </c>
      <c r="AF28" s="341">
        <f t="shared" si="13"/>
        <v>37.517119438414362</v>
      </c>
      <c r="AG28" s="342">
        <f t="shared" si="14"/>
        <v>280.625</v>
      </c>
      <c r="AH28" s="343">
        <f t="shared" si="15"/>
        <v>66.093801675028601</v>
      </c>
      <c r="AI28" s="343">
        <f t="shared" si="16"/>
        <v>20.452767642205476</v>
      </c>
      <c r="AJ28" s="341">
        <f t="shared" si="17"/>
        <v>2.151180276526734</v>
      </c>
      <c r="AK28" s="342">
        <f t="shared" si="18"/>
        <v>58.109383135637195</v>
      </c>
      <c r="AL28" s="344">
        <f t="shared" si="19"/>
        <v>2030.5298548085502</v>
      </c>
      <c r="AM28" s="191"/>
      <c r="AN28" s="188">
        <v>-18.8</v>
      </c>
      <c r="AO28" s="134">
        <v>6.49</v>
      </c>
      <c r="AQ28" s="271"/>
      <c r="AR28" s="271"/>
      <c r="AS28" s="239"/>
      <c r="AT28" s="240"/>
    </row>
    <row r="29" spans="4:46" x14ac:dyDescent="0.2">
      <c r="D29" s="234"/>
      <c r="E29" s="322" t="s">
        <v>1</v>
      </c>
      <c r="F29" s="186">
        <v>42301320590000</v>
      </c>
      <c r="G29" s="187">
        <v>1031527.2193999999</v>
      </c>
      <c r="H29" s="187">
        <v>738537.68720000004</v>
      </c>
      <c r="I29" s="132">
        <v>11530</v>
      </c>
      <c r="J29" s="188">
        <v>3.4431109791781513</v>
      </c>
      <c r="K29" s="189">
        <v>72</v>
      </c>
      <c r="L29" s="189">
        <v>7.78</v>
      </c>
      <c r="M29" s="187">
        <v>756.4</v>
      </c>
      <c r="N29" s="163">
        <v>19.670167488338013</v>
      </c>
      <c r="O29" s="187">
        <v>38060.389112974</v>
      </c>
      <c r="P29" s="188">
        <v>1.978641514</v>
      </c>
      <c r="Q29" s="187">
        <v>193.23343589999999</v>
      </c>
      <c r="R29" s="187">
        <v>766.29992299999992</v>
      </c>
      <c r="S29" s="188"/>
      <c r="T29" s="187">
        <v>136.56160650000001</v>
      </c>
      <c r="U29" s="187">
        <v>175.73329710000002</v>
      </c>
      <c r="V29" s="187">
        <v>60.377723449999998</v>
      </c>
      <c r="W29" s="188">
        <v>10.81139366</v>
      </c>
      <c r="X29" s="187">
        <v>13892.69247</v>
      </c>
      <c r="Y29" s="187">
        <v>12.700621849999999</v>
      </c>
      <c r="Z29" s="187">
        <v>22750</v>
      </c>
      <c r="AA29" s="189"/>
      <c r="AB29" s="133">
        <v>60</v>
      </c>
      <c r="AC29" s="190">
        <f t="shared" si="10"/>
        <v>2.4192609743049553</v>
      </c>
      <c r="AD29" s="27">
        <f t="shared" si="11"/>
        <v>-4.2458176297910384E-2</v>
      </c>
      <c r="AE29" s="341">
        <f t="shared" si="12"/>
        <v>79.055550082204647</v>
      </c>
      <c r="AF29" s="341">
        <f t="shared" si="13"/>
        <v>18.129575709222667</v>
      </c>
      <c r="AG29" s="342">
        <f t="shared" si="14"/>
        <v>379.16666666666669</v>
      </c>
      <c r="AH29" s="343">
        <f t="shared" si="15"/>
        <v>56.11386264703907</v>
      </c>
      <c r="AI29" s="343">
        <f t="shared" si="16"/>
        <v>39.65669395831511</v>
      </c>
      <c r="AJ29" s="341">
        <f t="shared" si="17"/>
        <v>4.3605846794301106</v>
      </c>
      <c r="AK29" s="342">
        <f t="shared" si="18"/>
        <v>29.688114688744399</v>
      </c>
      <c r="AL29" s="344">
        <f t="shared" si="19"/>
        <v>2104.2615517896143</v>
      </c>
      <c r="AM29" s="191"/>
      <c r="AN29" s="188">
        <v>-20.9</v>
      </c>
      <c r="AO29" s="134">
        <v>6.03</v>
      </c>
      <c r="AQ29" s="271"/>
      <c r="AR29" s="271"/>
      <c r="AS29" s="239"/>
      <c r="AT29" s="240"/>
    </row>
    <row r="30" spans="4:46" x14ac:dyDescent="0.2">
      <c r="D30" s="234"/>
      <c r="E30" s="322" t="s">
        <v>1</v>
      </c>
      <c r="F30" s="186">
        <v>42301323080000</v>
      </c>
      <c r="G30" s="187">
        <v>953192.69609999994</v>
      </c>
      <c r="H30" s="187">
        <v>777928.49569999997</v>
      </c>
      <c r="I30" s="132">
        <v>11160</v>
      </c>
      <c r="J30" s="188">
        <v>4.9319152169680045</v>
      </c>
      <c r="K30" s="189">
        <v>72</v>
      </c>
      <c r="L30" s="189">
        <v>7.88</v>
      </c>
      <c r="M30" s="187">
        <v>829.59999999999991</v>
      </c>
      <c r="N30" s="163">
        <v>21.819087127485766</v>
      </c>
      <c r="O30" s="187">
        <v>33973.766692703997</v>
      </c>
      <c r="P30" s="188">
        <v>6.1657426490000002</v>
      </c>
      <c r="Q30" s="187">
        <v>181.48406450000002</v>
      </c>
      <c r="R30" s="187">
        <v>405.07531869999997</v>
      </c>
      <c r="S30" s="188"/>
      <c r="T30" s="187">
        <v>65.130818560000009</v>
      </c>
      <c r="U30" s="187">
        <v>191.04113030000002</v>
      </c>
      <c r="V30" s="187">
        <v>83.451940399999998</v>
      </c>
      <c r="W30" s="188">
        <v>14.225422909999999</v>
      </c>
      <c r="X30" s="187">
        <v>12712.035529999999</v>
      </c>
      <c r="Y30" s="187">
        <v>5.1567246849999995</v>
      </c>
      <c r="Z30" s="187">
        <v>20150</v>
      </c>
      <c r="AA30" s="189"/>
      <c r="AB30" s="133">
        <v>160</v>
      </c>
      <c r="AC30" s="190">
        <f t="shared" si="10"/>
        <v>1.2749289500278063</v>
      </c>
      <c r="AD30" s="27">
        <f t="shared" si="11"/>
        <v>-1.944390053099844E-2</v>
      </c>
      <c r="AE30" s="341">
        <f t="shared" si="12"/>
        <v>66.540830815006956</v>
      </c>
      <c r="AF30" s="341">
        <f t="shared" si="13"/>
        <v>31.381905890481004</v>
      </c>
      <c r="AG30" s="342">
        <f t="shared" si="14"/>
        <v>125.9375</v>
      </c>
      <c r="AH30" s="343">
        <f t="shared" si="15"/>
        <v>62.194108358523891</v>
      </c>
      <c r="AI30" s="343">
        <f t="shared" si="16"/>
        <v>22.320159062780959</v>
      </c>
      <c r="AJ30" s="341">
        <f t="shared" si="17"/>
        <v>2.1203565853274262</v>
      </c>
      <c r="AK30" s="342">
        <f t="shared" si="18"/>
        <v>49.743835454273018</v>
      </c>
      <c r="AL30" s="344">
        <f t="shared" si="19"/>
        <v>1416.4780989277458</v>
      </c>
      <c r="AM30" s="191"/>
      <c r="AN30" s="188">
        <v>-22.6</v>
      </c>
      <c r="AO30" s="134">
        <v>7.35</v>
      </c>
      <c r="AQ30" s="271"/>
      <c r="AR30" s="271"/>
      <c r="AS30" s="239"/>
      <c r="AT30" s="240"/>
    </row>
    <row r="31" spans="4:46" x14ac:dyDescent="0.2">
      <c r="D31" s="246"/>
      <c r="E31" s="322" t="s">
        <v>1</v>
      </c>
      <c r="F31" s="186">
        <v>42301320660100</v>
      </c>
      <c r="G31" s="192">
        <v>996139.26100000006</v>
      </c>
      <c r="H31" s="192">
        <v>805050.97829999996</v>
      </c>
      <c r="I31" s="132">
        <v>11770</v>
      </c>
      <c r="J31" s="188">
        <v>2.9294949588265675</v>
      </c>
      <c r="K31" s="197">
        <v>72</v>
      </c>
      <c r="L31" s="198">
        <v>7.44</v>
      </c>
      <c r="M31" s="199">
        <v>561.19999999999993</v>
      </c>
      <c r="N31" s="165">
        <v>9.4122686766123511</v>
      </c>
      <c r="O31" s="187">
        <v>85327.826888237993</v>
      </c>
      <c r="P31" s="200">
        <v>6.0452233310000008</v>
      </c>
      <c r="Q31" s="199">
        <v>597.51810950000004</v>
      </c>
      <c r="R31" s="199">
        <v>2319.1896159999997</v>
      </c>
      <c r="S31" s="199">
        <v>2.0217506169999999</v>
      </c>
      <c r="T31" s="199">
        <v>328.05380530000002</v>
      </c>
      <c r="U31" s="199">
        <v>427.34743980000002</v>
      </c>
      <c r="V31" s="199">
        <v>77.960938310000003</v>
      </c>
      <c r="W31" s="200">
        <v>16.43323041</v>
      </c>
      <c r="X31" s="199">
        <v>28883.153679999999</v>
      </c>
      <c r="Y31" s="199">
        <v>20.103094970000001</v>
      </c>
      <c r="Z31" s="199">
        <v>52450</v>
      </c>
      <c r="AA31" s="189">
        <v>442</v>
      </c>
      <c r="AB31" s="137">
        <v>200</v>
      </c>
      <c r="AC31" s="190">
        <f t="shared" si="10"/>
        <v>2.3509733095579306</v>
      </c>
      <c r="AD31" s="27">
        <f t="shared" si="11"/>
        <v>-0.1155727786475894</v>
      </c>
      <c r="AE31" s="341">
        <f t="shared" si="12"/>
        <v>67.587052103359753</v>
      </c>
      <c r="AF31" s="341">
        <f t="shared" si="13"/>
        <v>12.453985426950965</v>
      </c>
      <c r="AG31" s="342">
        <f t="shared" si="14"/>
        <v>262.25</v>
      </c>
      <c r="AH31" s="343">
        <f t="shared" si="15"/>
        <v>70.695403575006154</v>
      </c>
      <c r="AI31" s="343">
        <f t="shared" si="16"/>
        <v>38.813712574179306</v>
      </c>
      <c r="AJ31" s="341">
        <f t="shared" si="17"/>
        <v>5.4269416404726512</v>
      </c>
      <c r="AK31" s="342">
        <f t="shared" si="18"/>
        <v>22.615658348135693</v>
      </c>
      <c r="AL31" s="344">
        <f t="shared" si="19"/>
        <v>3191.7035598845473</v>
      </c>
      <c r="AM31" s="291">
        <v>0.70914275881962263</v>
      </c>
      <c r="AN31" s="200">
        <v>-21.3</v>
      </c>
      <c r="AO31" s="138">
        <v>7.14</v>
      </c>
      <c r="AQ31" s="269"/>
      <c r="AR31" s="269"/>
      <c r="AS31" s="251"/>
      <c r="AT31" s="250"/>
    </row>
    <row r="32" spans="4:46" x14ac:dyDescent="0.2">
      <c r="D32" s="234"/>
      <c r="E32" s="322" t="s">
        <v>1</v>
      </c>
      <c r="F32" s="186">
        <v>42389339490100</v>
      </c>
      <c r="G32" s="187">
        <v>877888.5196</v>
      </c>
      <c r="H32" s="187">
        <v>744515.39729999995</v>
      </c>
      <c r="I32" s="132">
        <v>10070</v>
      </c>
      <c r="J32" s="188">
        <v>1.8807599841885967</v>
      </c>
      <c r="K32" s="189">
        <v>72</v>
      </c>
      <c r="L32" s="189">
        <v>7.17</v>
      </c>
      <c r="M32" s="187">
        <v>463.6</v>
      </c>
      <c r="N32" s="163">
        <v>7.5804102945342589</v>
      </c>
      <c r="O32" s="187">
        <v>108155.177760942</v>
      </c>
      <c r="P32" s="188">
        <v>18.263935070000002</v>
      </c>
      <c r="Q32" s="187">
        <v>1395.0148159999999</v>
      </c>
      <c r="R32" s="187">
        <v>3229.2986480000004</v>
      </c>
      <c r="S32" s="188"/>
      <c r="T32" s="187">
        <v>532.22850590000007</v>
      </c>
      <c r="U32" s="187">
        <v>550.37065810000001</v>
      </c>
      <c r="V32" s="187">
        <v>62.301799490000001</v>
      </c>
      <c r="W32" s="188">
        <v>5.0048033919999995</v>
      </c>
      <c r="X32" s="187">
        <v>35857.110520000002</v>
      </c>
      <c r="Y32" s="187">
        <v>25.584074990000001</v>
      </c>
      <c r="Z32" s="187">
        <v>66400</v>
      </c>
      <c r="AA32" s="189">
        <v>496</v>
      </c>
      <c r="AB32" s="133">
        <v>80</v>
      </c>
      <c r="AC32" s="190">
        <f t="shared" si="10"/>
        <v>3.2329743882257396</v>
      </c>
      <c r="AD32" s="27">
        <f t="shared" si="11"/>
        <v>-0.12939907859669991</v>
      </c>
      <c r="AE32" s="341">
        <f t="shared" si="12"/>
        <v>65.150839697353405</v>
      </c>
      <c r="AF32" s="341">
        <f t="shared" si="13"/>
        <v>11.103683625609346</v>
      </c>
      <c r="AG32" s="342">
        <f t="shared" si="14"/>
        <v>830</v>
      </c>
      <c r="AH32" s="343">
        <f t="shared" si="15"/>
        <v>60.675041118649709</v>
      </c>
      <c r="AI32" s="343">
        <f t="shared" si="16"/>
        <v>23.148848391872569</v>
      </c>
      <c r="AJ32" s="341">
        <f t="shared" si="17"/>
        <v>5.8674978407247327</v>
      </c>
      <c r="AK32" s="342">
        <f t="shared" si="18"/>
        <v>20.561740253142418</v>
      </c>
      <c r="AL32" s="344">
        <f t="shared" si="19"/>
        <v>13267.254435236766</v>
      </c>
      <c r="AM32" s="291">
        <v>0.70867058710610664</v>
      </c>
      <c r="AN32" s="188">
        <v>-20.3</v>
      </c>
      <c r="AO32" s="134">
        <v>6.76</v>
      </c>
      <c r="AQ32" s="269"/>
      <c r="AR32" s="269"/>
      <c r="AS32" s="239"/>
      <c r="AT32" s="240"/>
    </row>
    <row r="33" spans="4:46" x14ac:dyDescent="0.2">
      <c r="D33" s="246"/>
      <c r="E33" s="322" t="s">
        <v>1</v>
      </c>
      <c r="F33" s="186">
        <v>42301325190000</v>
      </c>
      <c r="G33" s="187">
        <v>983405.96</v>
      </c>
      <c r="H33" s="187">
        <v>858560.94</v>
      </c>
      <c r="I33" s="132">
        <v>12060</v>
      </c>
      <c r="J33" s="188">
        <v>2.2575113100752651</v>
      </c>
      <c r="K33" s="197">
        <v>72</v>
      </c>
      <c r="L33" s="202">
        <v>7.51</v>
      </c>
      <c r="M33" s="199">
        <v>488</v>
      </c>
      <c r="N33" s="165"/>
      <c r="O33" s="187"/>
      <c r="P33" s="200">
        <v>1.397854726</v>
      </c>
      <c r="Q33" s="199">
        <v>446.72343750000005</v>
      </c>
      <c r="R33" s="199">
        <v>2558.6245180000001</v>
      </c>
      <c r="S33" s="199"/>
      <c r="T33" s="199">
        <v>328.7551388</v>
      </c>
      <c r="U33" s="199">
        <v>500.71333999999996</v>
      </c>
      <c r="V33" s="199">
        <v>69.080975600000002</v>
      </c>
      <c r="W33" s="200">
        <v>9.9857014750000008</v>
      </c>
      <c r="X33" s="199">
        <v>28091.685129999998</v>
      </c>
      <c r="Y33" s="199">
        <v>18.840776730000002</v>
      </c>
      <c r="Z33" s="202">
        <v>43000</v>
      </c>
      <c r="AA33" s="189"/>
      <c r="AB33" s="139">
        <v>400</v>
      </c>
      <c r="AC33" s="190">
        <f t="shared" si="10"/>
        <v>1.9303188899157764</v>
      </c>
      <c r="AD33" s="27">
        <f t="shared" si="11"/>
        <v>5.2543339548845377E-3</v>
      </c>
      <c r="AE33" s="341">
        <f t="shared" si="12"/>
        <v>56.103328762920519</v>
      </c>
      <c r="AF33" s="341">
        <f t="shared" si="13"/>
        <v>10.97921360964618</v>
      </c>
      <c r="AG33" s="342">
        <f t="shared" si="14"/>
        <v>107.5</v>
      </c>
      <c r="AH33" s="343">
        <f t="shared" si="15"/>
        <v>77.827666126811593</v>
      </c>
      <c r="AI33" s="343">
        <f t="shared" si="16"/>
        <v>57.275358828693648</v>
      </c>
      <c r="AJ33" s="341">
        <f t="shared" si="17"/>
        <v>5.109958760036232</v>
      </c>
      <c r="AK33" s="342">
        <f t="shared" si="18"/>
        <v>16.805904773245825</v>
      </c>
      <c r="AL33" s="344">
        <f t="shared" si="19"/>
        <v>4306.1571695943367</v>
      </c>
      <c r="AM33" s="191"/>
      <c r="AN33" s="188">
        <v>-27</v>
      </c>
      <c r="AO33" s="134">
        <v>5.84</v>
      </c>
      <c r="AQ33" s="271"/>
      <c r="AR33" s="271"/>
      <c r="AS33" s="239"/>
      <c r="AT33" s="240"/>
    </row>
    <row r="34" spans="4:46" x14ac:dyDescent="0.2">
      <c r="D34" s="234"/>
      <c r="E34" s="322" t="s">
        <v>1</v>
      </c>
      <c r="F34" s="186">
        <v>42301326320000</v>
      </c>
      <c r="G34" s="187">
        <v>1025029.0411</v>
      </c>
      <c r="H34" s="187">
        <v>780023.56140000001</v>
      </c>
      <c r="I34" s="132">
        <v>11800</v>
      </c>
      <c r="J34" s="188">
        <v>2.1582437397601577</v>
      </c>
      <c r="K34" s="189">
        <v>72</v>
      </c>
      <c r="L34" s="189">
        <v>7.76</v>
      </c>
      <c r="M34" s="187">
        <v>658.8</v>
      </c>
      <c r="N34" s="163">
        <v>12.709702053064543</v>
      </c>
      <c r="O34" s="187">
        <v>61407.281330960999</v>
      </c>
      <c r="P34" s="188">
        <v>2.5251472800000001</v>
      </c>
      <c r="Q34" s="187">
        <v>405.24893349999996</v>
      </c>
      <c r="R34" s="187">
        <v>1122.3880380000001</v>
      </c>
      <c r="S34" s="188"/>
      <c r="T34" s="187">
        <v>165.0184112</v>
      </c>
      <c r="U34" s="187">
        <v>309.61872840000001</v>
      </c>
      <c r="V34" s="187">
        <v>57.507635209999997</v>
      </c>
      <c r="W34" s="188">
        <v>6.7475361809999992</v>
      </c>
      <c r="X34" s="187">
        <v>22221.25603</v>
      </c>
      <c r="Y34" s="187">
        <v>26.97087119</v>
      </c>
      <c r="Z34" s="187">
        <v>36850</v>
      </c>
      <c r="AA34" s="189"/>
      <c r="AB34" s="133">
        <v>240</v>
      </c>
      <c r="AC34" s="190">
        <f t="shared" si="10"/>
        <v>1.7088632280722689</v>
      </c>
      <c r="AD34" s="27">
        <f t="shared" si="11"/>
        <v>-5.1370651945867624E-2</v>
      </c>
      <c r="AE34" s="341">
        <f t="shared" si="12"/>
        <v>71.769741271245394</v>
      </c>
      <c r="AF34" s="341">
        <f t="shared" si="13"/>
        <v>19.798193920167208</v>
      </c>
      <c r="AG34" s="342">
        <f t="shared" si="14"/>
        <v>153.54166666666666</v>
      </c>
      <c r="AH34" s="343">
        <f t="shared" si="15"/>
        <v>68.01592803118686</v>
      </c>
      <c r="AI34" s="343">
        <f t="shared" si="16"/>
        <v>27.696261364744593</v>
      </c>
      <c r="AJ34" s="341">
        <f t="shared" si="17"/>
        <v>3.6250650721295323</v>
      </c>
      <c r="AK34" s="342">
        <f t="shared" si="18"/>
        <v>32.831782549699625</v>
      </c>
      <c r="AL34" s="344">
        <f t="shared" si="19"/>
        <v>5461.2526723107921</v>
      </c>
      <c r="AM34" s="191"/>
      <c r="AN34" s="188">
        <v>-21.5</v>
      </c>
      <c r="AO34" s="134">
        <v>6.34</v>
      </c>
      <c r="AQ34" s="271"/>
      <c r="AR34" s="271"/>
      <c r="AS34" s="239"/>
      <c r="AT34" s="240"/>
    </row>
    <row r="35" spans="4:46" x14ac:dyDescent="0.2">
      <c r="D35" s="234"/>
      <c r="E35" s="322" t="s">
        <v>1</v>
      </c>
      <c r="F35" s="186">
        <v>42301321050000</v>
      </c>
      <c r="G35" s="187">
        <v>1026289.003</v>
      </c>
      <c r="H35" s="187">
        <v>779758.37269999995</v>
      </c>
      <c r="I35" s="132">
        <v>11840</v>
      </c>
      <c r="J35" s="188">
        <v>1.7984325275576614</v>
      </c>
      <c r="K35" s="189">
        <v>72</v>
      </c>
      <c r="L35" s="189">
        <v>7.4</v>
      </c>
      <c r="M35" s="187">
        <v>829.59999999999991</v>
      </c>
      <c r="N35" s="163">
        <v>13.093264260094145</v>
      </c>
      <c r="O35" s="187">
        <v>59439.735118329998</v>
      </c>
      <c r="P35" s="188">
        <v>3.5926637100000001</v>
      </c>
      <c r="Q35" s="187">
        <v>402.7658538</v>
      </c>
      <c r="R35" s="187">
        <v>960.15405769999995</v>
      </c>
      <c r="S35" s="188"/>
      <c r="T35" s="187">
        <v>139.73161339999999</v>
      </c>
      <c r="U35" s="187">
        <v>292.43206750000002</v>
      </c>
      <c r="V35" s="187">
        <v>63.92848231</v>
      </c>
      <c r="W35" s="188">
        <v>9.83532531</v>
      </c>
      <c r="X35" s="187">
        <v>21607.313269999999</v>
      </c>
      <c r="Y35" s="187">
        <v>29.981784600000001</v>
      </c>
      <c r="Z35" s="187">
        <v>35750</v>
      </c>
      <c r="AA35" s="189"/>
      <c r="AB35" s="133">
        <v>180</v>
      </c>
      <c r="AC35" s="190">
        <f t="shared" si="10"/>
        <v>1.8018915747788673</v>
      </c>
      <c r="AD35" s="27">
        <f t="shared" si="11"/>
        <v>-4.9752880316336907E-2</v>
      </c>
      <c r="AE35" s="341">
        <f t="shared" si="12"/>
        <v>73.888316882347382</v>
      </c>
      <c r="AF35" s="341">
        <f t="shared" si="13"/>
        <v>22.50400661927026</v>
      </c>
      <c r="AG35" s="342">
        <f t="shared" si="14"/>
        <v>198.61111111111111</v>
      </c>
      <c r="AH35" s="343">
        <f t="shared" si="15"/>
        <v>68.714160978835451</v>
      </c>
      <c r="AI35" s="343">
        <f t="shared" si="16"/>
        <v>23.839013378149485</v>
      </c>
      <c r="AJ35" s="341">
        <f t="shared" si="17"/>
        <v>3.2833405238637172</v>
      </c>
      <c r="AK35" s="342">
        <f t="shared" si="18"/>
        <v>37.233608204122262</v>
      </c>
      <c r="AL35" s="344">
        <f t="shared" si="19"/>
        <v>3634.8568932083449</v>
      </c>
      <c r="AM35" s="191"/>
      <c r="AN35" s="188">
        <v>-17.600000000000001</v>
      </c>
      <c r="AO35" s="134">
        <v>6.87</v>
      </c>
      <c r="AQ35" s="271"/>
      <c r="AR35" s="271"/>
      <c r="AS35" s="239"/>
      <c r="AT35" s="240"/>
    </row>
    <row r="36" spans="4:46" x14ac:dyDescent="0.2">
      <c r="D36" s="234"/>
      <c r="E36" s="322" t="s">
        <v>1</v>
      </c>
      <c r="F36" s="186">
        <v>42301325230000</v>
      </c>
      <c r="G36" s="187">
        <v>955405.16469999996</v>
      </c>
      <c r="H36" s="187">
        <v>779204.23690000002</v>
      </c>
      <c r="I36" s="132">
        <v>11150</v>
      </c>
      <c r="J36" s="188">
        <v>5.1019790768814755</v>
      </c>
      <c r="K36" s="189">
        <v>72</v>
      </c>
      <c r="L36" s="189">
        <v>7.77</v>
      </c>
      <c r="M36" s="187">
        <v>756.4</v>
      </c>
      <c r="N36" s="163">
        <v>20.530814483900961</v>
      </c>
      <c r="O36" s="187">
        <v>36315.807746252402</v>
      </c>
      <c r="P36" s="188">
        <v>4.7400061830000002</v>
      </c>
      <c r="Q36" s="187">
        <v>197.6123374</v>
      </c>
      <c r="R36" s="187">
        <v>448.54156929999999</v>
      </c>
      <c r="S36" s="188">
        <v>0.14548299440000001</v>
      </c>
      <c r="T36" s="187">
        <v>72.990348120000007</v>
      </c>
      <c r="U36" s="187">
        <v>201.6464809</v>
      </c>
      <c r="V36" s="187">
        <v>81.654339929999992</v>
      </c>
      <c r="W36" s="188">
        <v>11.457312200000001</v>
      </c>
      <c r="X36" s="187">
        <v>13424.23609</v>
      </c>
      <c r="Y36" s="187">
        <v>2.783779225</v>
      </c>
      <c r="Z36" s="187">
        <v>21750</v>
      </c>
      <c r="AA36" s="189"/>
      <c r="AB36" s="133">
        <v>120</v>
      </c>
      <c r="AC36" s="190">
        <f t="shared" si="10"/>
        <v>1.5504251150200359</v>
      </c>
      <c r="AD36" s="27">
        <f t="shared" si="11"/>
        <v>-3.4927387059787714E-2</v>
      </c>
      <c r="AE36" s="341">
        <f t="shared" si="12"/>
        <v>66.573123567960067</v>
      </c>
      <c r="AF36" s="341">
        <f t="shared" si="13"/>
        <v>29.928633172060383</v>
      </c>
      <c r="AG36" s="342">
        <f t="shared" si="14"/>
        <v>181.25</v>
      </c>
      <c r="AH36" s="343">
        <f t="shared" si="15"/>
        <v>61.452175644178844</v>
      </c>
      <c r="AI36" s="343">
        <f t="shared" si="16"/>
        <v>22.698054949478067</v>
      </c>
      <c r="AJ36" s="341">
        <f t="shared" si="17"/>
        <v>2.2243957211553798</v>
      </c>
      <c r="AK36" s="342">
        <f t="shared" si="18"/>
        <v>48.490488928246592</v>
      </c>
      <c r="AL36" s="344">
        <f t="shared" si="19"/>
        <v>1898.350993699901</v>
      </c>
      <c r="AM36" s="191"/>
      <c r="AN36" s="188">
        <v>-24.1</v>
      </c>
      <c r="AO36" s="134">
        <v>5.96</v>
      </c>
      <c r="AQ36" s="271"/>
      <c r="AR36" s="271"/>
      <c r="AS36" s="239"/>
      <c r="AT36" s="240"/>
    </row>
    <row r="37" spans="4:46" x14ac:dyDescent="0.2">
      <c r="D37" s="246"/>
      <c r="E37" s="322" t="s">
        <v>1</v>
      </c>
      <c r="F37" s="186">
        <v>42301324750000</v>
      </c>
      <c r="G37" s="192">
        <v>1006775.7132</v>
      </c>
      <c r="H37" s="192">
        <v>809987.93409999995</v>
      </c>
      <c r="I37" s="132">
        <v>11850</v>
      </c>
      <c r="J37" s="188">
        <v>7.4087535107663491</v>
      </c>
      <c r="K37" s="197">
        <v>72</v>
      </c>
      <c r="L37" s="198">
        <v>7.79</v>
      </c>
      <c r="M37" s="199">
        <v>585.6</v>
      </c>
      <c r="N37" s="165"/>
      <c r="O37" s="187"/>
      <c r="P37" s="200">
        <v>2.9008660390000003</v>
      </c>
      <c r="Q37" s="199">
        <v>664.89030180000009</v>
      </c>
      <c r="R37" s="199">
        <v>2732.640339</v>
      </c>
      <c r="S37" s="199"/>
      <c r="T37" s="199">
        <v>370.964494</v>
      </c>
      <c r="U37" s="199">
        <v>475.63313169999998</v>
      </c>
      <c r="V37" s="199">
        <v>70.466465830000004</v>
      </c>
      <c r="W37" s="200">
        <v>16.063744610000001</v>
      </c>
      <c r="X37" s="199">
        <v>31558.76</v>
      </c>
      <c r="Y37" s="199">
        <v>19.4587918</v>
      </c>
      <c r="Z37" s="199">
        <v>58800</v>
      </c>
      <c r="AA37" s="189">
        <v>399</v>
      </c>
      <c r="AB37" s="137">
        <v>80</v>
      </c>
      <c r="AC37" s="190">
        <f t="shared" si="10"/>
        <v>3.1148899048680621</v>
      </c>
      <c r="AD37" s="27">
        <f t="shared" si="11"/>
        <v>-0.13373751931304531</v>
      </c>
      <c r="AE37" s="341">
        <f t="shared" si="12"/>
        <v>66.351054829177286</v>
      </c>
      <c r="AF37" s="341">
        <f t="shared" si="13"/>
        <v>11.548815828265498</v>
      </c>
      <c r="AG37" s="342">
        <f t="shared" si="14"/>
        <v>735</v>
      </c>
      <c r="AH37" s="343">
        <f t="shared" si="15"/>
        <v>73.663123646545003</v>
      </c>
      <c r="AI37" s="343">
        <f t="shared" si="16"/>
        <v>41.099115622564483</v>
      </c>
      <c r="AJ37" s="341">
        <f t="shared" si="17"/>
        <v>5.7452691094773876</v>
      </c>
      <c r="AK37" s="342">
        <f t="shared" si="18"/>
        <v>21.517650588996887</v>
      </c>
      <c r="AL37" s="344">
        <f t="shared" si="19"/>
        <v>3660.416760074474</v>
      </c>
      <c r="AM37" s="334">
        <v>0.70909830754330005</v>
      </c>
      <c r="AN37" s="200">
        <v>-22.8</v>
      </c>
      <c r="AO37" s="138">
        <v>6.77</v>
      </c>
      <c r="AQ37" s="270"/>
      <c r="AR37" s="270"/>
      <c r="AS37" s="251"/>
      <c r="AT37" s="250"/>
    </row>
    <row r="38" spans="4:46" x14ac:dyDescent="0.2">
      <c r="D38" s="246"/>
      <c r="E38" s="322" t="s">
        <v>1</v>
      </c>
      <c r="F38" s="186">
        <v>42301322200000</v>
      </c>
      <c r="G38" s="192">
        <v>990655.89500000002</v>
      </c>
      <c r="H38" s="192">
        <v>794551.66399999999</v>
      </c>
      <c r="I38" s="132">
        <v>11610</v>
      </c>
      <c r="J38" s="188">
        <v>1.9181067085587946</v>
      </c>
      <c r="K38" s="197">
        <v>72</v>
      </c>
      <c r="L38" s="198">
        <v>7.47</v>
      </c>
      <c r="M38" s="199">
        <v>512.4</v>
      </c>
      <c r="N38" s="165">
        <v>11.672161418765551</v>
      </c>
      <c r="O38" s="187">
        <v>67410.597712973002</v>
      </c>
      <c r="P38" s="200">
        <v>5.1875620830000004</v>
      </c>
      <c r="Q38" s="199">
        <v>448.35585959999997</v>
      </c>
      <c r="R38" s="199">
        <v>1523.920435</v>
      </c>
      <c r="S38" s="199"/>
      <c r="T38" s="199">
        <v>232.83103059999999</v>
      </c>
      <c r="U38" s="199">
        <v>396.21062469999998</v>
      </c>
      <c r="V38" s="199">
        <v>78.593406110000004</v>
      </c>
      <c r="W38" s="200">
        <v>14.81000272</v>
      </c>
      <c r="X38" s="199">
        <v>23564.415290000001</v>
      </c>
      <c r="Y38" s="199">
        <v>16.27350216</v>
      </c>
      <c r="Z38" s="199">
        <v>40950</v>
      </c>
      <c r="AA38" s="189"/>
      <c r="AB38" s="137">
        <v>180</v>
      </c>
      <c r="AC38" s="190">
        <f t="shared" si="10"/>
        <v>2.1285379815249588</v>
      </c>
      <c r="AD38" s="27">
        <f t="shared" si="11"/>
        <v>-8.4468732111213474E-2</v>
      </c>
      <c r="AE38" s="341">
        <f t="shared" si="12"/>
        <v>59.474465905204688</v>
      </c>
      <c r="AF38" s="341">
        <f t="shared" si="13"/>
        <v>15.463022050754244</v>
      </c>
      <c r="AG38" s="342">
        <f t="shared" si="14"/>
        <v>227.5</v>
      </c>
      <c r="AH38" s="343">
        <f t="shared" si="15"/>
        <v>65.451775524632325</v>
      </c>
      <c r="AI38" s="343">
        <f t="shared" si="16"/>
        <v>33.989082608612797</v>
      </c>
      <c r="AJ38" s="341">
        <f t="shared" si="17"/>
        <v>3.8462381874637299</v>
      </c>
      <c r="AK38" s="342">
        <f t="shared" si="18"/>
        <v>26.871481646612345</v>
      </c>
      <c r="AL38" s="344">
        <f t="shared" si="19"/>
        <v>2765.0231248573327</v>
      </c>
      <c r="AM38" s="201"/>
      <c r="AN38" s="200">
        <v>-21.4</v>
      </c>
      <c r="AO38" s="138">
        <v>7.03</v>
      </c>
      <c r="AQ38" s="250"/>
      <c r="AR38" s="250"/>
      <c r="AS38" s="251"/>
      <c r="AT38" s="250"/>
    </row>
    <row r="39" spans="4:46" x14ac:dyDescent="0.2">
      <c r="D39" s="234"/>
      <c r="E39" s="322" t="s">
        <v>1</v>
      </c>
      <c r="F39" s="186">
        <v>42301320880000</v>
      </c>
      <c r="G39" s="187">
        <v>1020669.6635</v>
      </c>
      <c r="H39" s="187">
        <v>749294.47</v>
      </c>
      <c r="I39" s="132">
        <v>11500</v>
      </c>
      <c r="J39" s="188">
        <v>4.2588723969871509</v>
      </c>
      <c r="K39" s="189">
        <v>72</v>
      </c>
      <c r="L39" s="189">
        <v>7.93</v>
      </c>
      <c r="M39" s="187">
        <v>951.59999999999991</v>
      </c>
      <c r="N39" s="163">
        <v>20.870322755795673</v>
      </c>
      <c r="O39" s="187">
        <v>35669.838718583</v>
      </c>
      <c r="P39" s="188">
        <v>1.986141113</v>
      </c>
      <c r="Q39" s="187">
        <v>186.15064720000001</v>
      </c>
      <c r="R39" s="187">
        <v>361.5061432</v>
      </c>
      <c r="S39" s="188"/>
      <c r="T39" s="187">
        <v>57.987714720000007</v>
      </c>
      <c r="U39" s="187">
        <v>172.67739369999998</v>
      </c>
      <c r="V39" s="187">
        <v>65.055808650000003</v>
      </c>
      <c r="W39" s="188">
        <v>12.35073199</v>
      </c>
      <c r="X39" s="187">
        <v>13507.76181</v>
      </c>
      <c r="Y39" s="187">
        <v>24.362328009999999</v>
      </c>
      <c r="Z39" s="187">
        <v>21200</v>
      </c>
      <c r="AA39" s="189"/>
      <c r="AB39" s="133">
        <v>80</v>
      </c>
      <c r="AC39" s="190">
        <f t="shared" si="10"/>
        <v>1.6845935220215758</v>
      </c>
      <c r="AD39" s="27">
        <f t="shared" si="11"/>
        <v>-1.2430566855845872E-2</v>
      </c>
      <c r="AE39" s="341">
        <f t="shared" si="12"/>
        <v>78.225420945764498</v>
      </c>
      <c r="AF39" s="341">
        <f t="shared" si="13"/>
        <v>37.365234489326376</v>
      </c>
      <c r="AG39" s="342">
        <f t="shared" si="14"/>
        <v>265</v>
      </c>
      <c r="AH39" s="343">
        <f t="shared" si="15"/>
        <v>62.341850329086384</v>
      </c>
      <c r="AI39" s="343">
        <f t="shared" si="16"/>
        <v>19.420085217947069</v>
      </c>
      <c r="AJ39" s="341">
        <f t="shared" si="17"/>
        <v>2.0935348597400103</v>
      </c>
      <c r="AK39" s="342">
        <f t="shared" si="18"/>
        <v>58.643540085766375</v>
      </c>
      <c r="AL39" s="344">
        <f t="shared" si="19"/>
        <v>1716.4974527149463</v>
      </c>
      <c r="AM39" s="191"/>
      <c r="AN39" s="188">
        <v>-19.7</v>
      </c>
      <c r="AO39" s="134">
        <v>6.68</v>
      </c>
      <c r="AQ39" s="271"/>
      <c r="AR39" s="271"/>
      <c r="AS39" s="239"/>
      <c r="AT39" s="240"/>
    </row>
    <row r="40" spans="4:46" x14ac:dyDescent="0.2">
      <c r="D40" s="234"/>
      <c r="E40" s="322" t="s">
        <v>1</v>
      </c>
      <c r="F40" s="186">
        <v>42301322330100</v>
      </c>
      <c r="G40" s="192">
        <v>943032.57169999997</v>
      </c>
      <c r="H40" s="192">
        <v>795674.01809999999</v>
      </c>
      <c r="I40" s="132">
        <v>11280</v>
      </c>
      <c r="J40" s="188">
        <v>7.1621658390585674</v>
      </c>
      <c r="K40" s="203">
        <v>72</v>
      </c>
      <c r="L40" s="204">
        <v>7.1</v>
      </c>
      <c r="M40" s="205">
        <v>805.19999999999993</v>
      </c>
      <c r="N40" s="166">
        <v>18.172001091786647</v>
      </c>
      <c r="O40" s="187">
        <v>41510.409499999994</v>
      </c>
      <c r="P40" s="206">
        <v>1.96</v>
      </c>
      <c r="Q40" s="205">
        <v>284.10000000000002</v>
      </c>
      <c r="R40" s="205">
        <v>653.6</v>
      </c>
      <c r="S40" s="205">
        <v>16.149999999999999</v>
      </c>
      <c r="T40" s="205">
        <v>101</v>
      </c>
      <c r="U40" s="205">
        <v>237.7</v>
      </c>
      <c r="V40" s="205">
        <v>84.11</v>
      </c>
      <c r="W40" s="206">
        <v>23.79</v>
      </c>
      <c r="X40" s="205">
        <v>15150</v>
      </c>
      <c r="Y40" s="205"/>
      <c r="Z40" s="205">
        <v>24747.999499999998</v>
      </c>
      <c r="AA40" s="189"/>
      <c r="AB40" s="140">
        <v>210</v>
      </c>
      <c r="AC40" s="190">
        <f t="shared" si="10"/>
        <v>1.4209385850938276</v>
      </c>
      <c r="AD40" s="27">
        <f t="shared" si="11"/>
        <v>-4.0720079847148531E-2</v>
      </c>
      <c r="AE40" s="341">
        <f t="shared" si="12"/>
        <v>63.735801430374423</v>
      </c>
      <c r="AF40" s="341">
        <f t="shared" si="13"/>
        <v>23.179314565483477</v>
      </c>
      <c r="AG40" s="342">
        <f t="shared" si="14"/>
        <v>117.84761666666665</v>
      </c>
      <c r="AH40" s="343">
        <f t="shared" si="15"/>
        <v>64.712871287128721</v>
      </c>
      <c r="AI40" s="343">
        <f t="shared" si="16"/>
        <v>23.005983808518124</v>
      </c>
      <c r="AJ40" s="341">
        <f t="shared" si="17"/>
        <v>2.7496844762305428</v>
      </c>
      <c r="AK40" s="342">
        <f t="shared" si="18"/>
        <v>37.86413632190942</v>
      </c>
      <c r="AL40" s="344">
        <f t="shared" si="19"/>
        <v>1040.2689995796552</v>
      </c>
      <c r="AM40" s="193"/>
      <c r="AN40" s="196">
        <v>-20.9</v>
      </c>
      <c r="AO40" s="136">
        <v>6.65</v>
      </c>
      <c r="AQ40" s="241"/>
      <c r="AR40" s="241"/>
      <c r="AS40" s="238"/>
      <c r="AT40" s="238"/>
    </row>
    <row r="41" spans="4:46" x14ac:dyDescent="0.2">
      <c r="D41" s="234"/>
      <c r="E41" s="322" t="s">
        <v>1</v>
      </c>
      <c r="F41" s="186">
        <v>42301322330100</v>
      </c>
      <c r="G41" s="192">
        <v>943032.57169999997</v>
      </c>
      <c r="H41" s="192">
        <v>795674.01809999999</v>
      </c>
      <c r="I41" s="132">
        <v>11280</v>
      </c>
      <c r="J41" s="188">
        <v>7.1621658390585674</v>
      </c>
      <c r="K41" s="197">
        <v>72</v>
      </c>
      <c r="L41" s="198">
        <v>7.64</v>
      </c>
      <c r="M41" s="199">
        <v>634.4</v>
      </c>
      <c r="N41" s="165">
        <v>17.40913682415756</v>
      </c>
      <c r="O41" s="187">
        <v>43506.022250193797</v>
      </c>
      <c r="P41" s="200">
        <v>2.17190686</v>
      </c>
      <c r="Q41" s="199">
        <v>291.13205419999997</v>
      </c>
      <c r="R41" s="199">
        <v>662.39446339999995</v>
      </c>
      <c r="S41" s="199">
        <v>0.72654375379999991</v>
      </c>
      <c r="T41" s="199">
        <v>98.318743479999995</v>
      </c>
      <c r="U41" s="199">
        <v>240.47945010000001</v>
      </c>
      <c r="V41" s="199">
        <v>85.985091740000001</v>
      </c>
      <c r="W41" s="200">
        <v>18.486769949999999</v>
      </c>
      <c r="X41" s="199">
        <v>15324.887210000001</v>
      </c>
      <c r="Y41" s="199">
        <v>11.44001671</v>
      </c>
      <c r="Z41" s="199">
        <v>26550</v>
      </c>
      <c r="AA41" s="189">
        <v>240</v>
      </c>
      <c r="AB41" s="137">
        <v>220</v>
      </c>
      <c r="AC41" s="190">
        <f t="shared" si="10"/>
        <v>1.3974949444582128</v>
      </c>
      <c r="AD41" s="27">
        <f t="shared" si="11"/>
        <v>-8.2303262060349047E-2</v>
      </c>
      <c r="AE41" s="341">
        <f t="shared" si="12"/>
        <v>63.726389941541207</v>
      </c>
      <c r="AF41" s="341">
        <f t="shared" si="13"/>
        <v>23.135590734468089</v>
      </c>
      <c r="AG41" s="342">
        <f t="shared" si="14"/>
        <v>120.68181818181819</v>
      </c>
      <c r="AH41" s="343">
        <f t="shared" si="15"/>
        <v>67.372144919116494</v>
      </c>
      <c r="AI41" s="343">
        <f t="shared" si="16"/>
        <v>22.752371435711183</v>
      </c>
      <c r="AJ41" s="341">
        <f t="shared" si="17"/>
        <v>2.7544742934356865</v>
      </c>
      <c r="AK41" s="342">
        <f t="shared" si="18"/>
        <v>40.081856759070249</v>
      </c>
      <c r="AL41" s="344">
        <f t="shared" si="19"/>
        <v>1436.1621890578024</v>
      </c>
      <c r="AM41" s="291">
        <v>0.70882490598722447</v>
      </c>
      <c r="AN41" s="200">
        <v>-20</v>
      </c>
      <c r="AO41" s="138">
        <v>6.84</v>
      </c>
      <c r="AQ41" s="269"/>
      <c r="AR41" s="269"/>
      <c r="AS41" s="251"/>
      <c r="AT41" s="250"/>
    </row>
    <row r="42" spans="4:46" x14ac:dyDescent="0.2">
      <c r="D42" s="246"/>
      <c r="E42" s="322" t="s">
        <v>1</v>
      </c>
      <c r="F42" s="186">
        <v>42301326540000</v>
      </c>
      <c r="G42" s="192">
        <v>965012.60660000006</v>
      </c>
      <c r="H42" s="192">
        <v>778982.92929999996</v>
      </c>
      <c r="I42" s="132">
        <v>11120</v>
      </c>
      <c r="J42" s="188">
        <v>7.2910281239474575</v>
      </c>
      <c r="K42" s="197">
        <v>72</v>
      </c>
      <c r="L42" s="198">
        <v>7.9</v>
      </c>
      <c r="M42" s="199">
        <v>707.6</v>
      </c>
      <c r="N42" s="165">
        <v>19.619773399036045</v>
      </c>
      <c r="O42" s="187">
        <v>38166.477200939997</v>
      </c>
      <c r="P42" s="200">
        <v>5.6591427800000007</v>
      </c>
      <c r="Q42" s="199">
        <v>196.64680669999998</v>
      </c>
      <c r="R42" s="199">
        <v>507.03446679999996</v>
      </c>
      <c r="S42" s="199"/>
      <c r="T42" s="199">
        <v>82.300438499999998</v>
      </c>
      <c r="U42" s="199">
        <v>205.36643839999999</v>
      </c>
      <c r="V42" s="199">
        <v>79.793932069999997</v>
      </c>
      <c r="W42" s="200">
        <v>16.933962959999999</v>
      </c>
      <c r="X42" s="199">
        <v>13791.159589999999</v>
      </c>
      <c r="Y42" s="199">
        <v>11.582422729999999</v>
      </c>
      <c r="Z42" s="199">
        <v>23050</v>
      </c>
      <c r="AA42" s="189"/>
      <c r="AB42" s="137">
        <v>220</v>
      </c>
      <c r="AC42" s="190">
        <f t="shared" si="10"/>
        <v>1.2084978448551478</v>
      </c>
      <c r="AD42" s="27">
        <f t="shared" si="11"/>
        <v>-5.690848807422616E-2</v>
      </c>
      <c r="AE42" s="341">
        <f t="shared" si="12"/>
        <v>67.153911308226682</v>
      </c>
      <c r="AF42" s="341">
        <f t="shared" si="13"/>
        <v>27.199649122551524</v>
      </c>
      <c r="AG42" s="342">
        <f t="shared" si="14"/>
        <v>104.77272727272727</v>
      </c>
      <c r="AH42" s="343">
        <f t="shared" si="15"/>
        <v>61.607747910115933</v>
      </c>
      <c r="AI42" s="343">
        <f t="shared" si="16"/>
        <v>25.784017310462637</v>
      </c>
      <c r="AJ42" s="341">
        <f t="shared" si="17"/>
        <v>2.4689256470058156</v>
      </c>
      <c r="AK42" s="342">
        <f t="shared" si="18"/>
        <v>45.460420364464269</v>
      </c>
      <c r="AL42" s="344">
        <f t="shared" si="19"/>
        <v>1361.1698605014547</v>
      </c>
      <c r="AM42" s="201"/>
      <c r="AN42" s="200">
        <v>-21</v>
      </c>
      <c r="AO42" s="138">
        <v>6.32</v>
      </c>
      <c r="AQ42" s="250"/>
      <c r="AR42" s="250"/>
      <c r="AS42" s="251"/>
      <c r="AT42" s="250"/>
    </row>
    <row r="43" spans="4:46" x14ac:dyDescent="0.2">
      <c r="D43" s="246"/>
      <c r="E43" s="322" t="s">
        <v>1</v>
      </c>
      <c r="F43" s="186">
        <v>42475365710000</v>
      </c>
      <c r="G43" s="192">
        <v>1014380.8345999999</v>
      </c>
      <c r="H43" s="192">
        <v>725318.24010000005</v>
      </c>
      <c r="I43" s="132">
        <v>11090</v>
      </c>
      <c r="J43" s="188">
        <v>5.2098337990368364</v>
      </c>
      <c r="K43" s="197">
        <v>72</v>
      </c>
      <c r="L43" s="198">
        <v>7.98</v>
      </c>
      <c r="M43" s="199">
        <v>1122.3999999999999</v>
      </c>
      <c r="N43" s="165">
        <v>32.242435883962159</v>
      </c>
      <c r="O43" s="187">
        <v>22150.855289079002</v>
      </c>
      <c r="P43" s="200">
        <v>1.215778429</v>
      </c>
      <c r="Q43" s="199">
        <v>88.685606370000002</v>
      </c>
      <c r="R43" s="199">
        <v>219.87990029999997</v>
      </c>
      <c r="S43" s="199">
        <v>10.782186039999999</v>
      </c>
      <c r="T43" s="199">
        <v>33.364262500000002</v>
      </c>
      <c r="U43" s="199">
        <v>102.1570784</v>
      </c>
      <c r="V43" s="199">
        <v>70.62218888000001</v>
      </c>
      <c r="W43" s="200">
        <v>21.349008900000001</v>
      </c>
      <c r="X43" s="199">
        <v>8330.0265089999994</v>
      </c>
      <c r="Y43" s="199">
        <v>12.77277026</v>
      </c>
      <c r="Z43" s="199">
        <v>13000</v>
      </c>
      <c r="AA43" s="189"/>
      <c r="AB43" s="137">
        <v>260</v>
      </c>
      <c r="AC43" s="190">
        <f t="shared" si="10"/>
        <v>0.49958682539624477</v>
      </c>
      <c r="AD43" s="27">
        <f t="shared" si="11"/>
        <v>-8.432589619589299E-3</v>
      </c>
      <c r="AE43" s="341">
        <f t="shared" si="12"/>
        <v>81.541354152508717</v>
      </c>
      <c r="AF43" s="341">
        <f t="shared" si="13"/>
        <v>37.884438266684079</v>
      </c>
      <c r="AG43" s="342">
        <f t="shared" si="14"/>
        <v>50</v>
      </c>
      <c r="AH43" s="343">
        <f t="shared" si="15"/>
        <v>65.902820510418877</v>
      </c>
      <c r="AI43" s="343">
        <f t="shared" si="16"/>
        <v>24.793189030320431</v>
      </c>
      <c r="AJ43" s="341">
        <f t="shared" si="17"/>
        <v>2.1523706799743398</v>
      </c>
      <c r="AK43" s="342">
        <f t="shared" si="18"/>
        <v>59.123184894403927</v>
      </c>
      <c r="AL43" s="344">
        <f t="shared" si="19"/>
        <v>608.92756478264425</v>
      </c>
      <c r="AM43" s="201"/>
      <c r="AN43" s="200">
        <v>-18.899999999999999</v>
      </c>
      <c r="AO43" s="138">
        <v>6.4</v>
      </c>
      <c r="AQ43" s="250"/>
      <c r="AR43" s="250"/>
      <c r="AS43" s="251"/>
      <c r="AT43" s="250"/>
    </row>
    <row r="44" spans="4:46" x14ac:dyDescent="0.2">
      <c r="D44" s="234"/>
      <c r="E44" s="322" t="s">
        <v>1</v>
      </c>
      <c r="F44" s="186">
        <v>42389346910000</v>
      </c>
      <c r="G44" s="187">
        <v>964426.0085</v>
      </c>
      <c r="H44" s="187">
        <v>742045.91599999997</v>
      </c>
      <c r="I44" s="132">
        <v>10925</v>
      </c>
      <c r="J44" s="188">
        <v>5.1207620050917395</v>
      </c>
      <c r="K44" s="189">
        <v>72</v>
      </c>
      <c r="L44" s="189">
        <v>8.1199999999999992</v>
      </c>
      <c r="M44" s="187">
        <v>927.2</v>
      </c>
      <c r="N44" s="163">
        <v>23.339579615636055</v>
      </c>
      <c r="O44" s="187">
        <v>31557.41068108</v>
      </c>
      <c r="P44" s="188">
        <v>6.1285535500000003</v>
      </c>
      <c r="Q44" s="187">
        <v>146.6541636</v>
      </c>
      <c r="R44" s="187">
        <v>336.12629150000004</v>
      </c>
      <c r="S44" s="188"/>
      <c r="T44" s="187">
        <v>53.014639539999997</v>
      </c>
      <c r="U44" s="187">
        <v>158.64520959999999</v>
      </c>
      <c r="V44" s="187">
        <v>73.241616690000001</v>
      </c>
      <c r="W44" s="188"/>
      <c r="X44" s="187">
        <v>12090.96738</v>
      </c>
      <c r="Y44" s="187">
        <v>12.6328266</v>
      </c>
      <c r="Z44" s="187">
        <v>18500</v>
      </c>
      <c r="AA44" s="189"/>
      <c r="AB44" s="133">
        <v>180</v>
      </c>
      <c r="AC44" s="190">
        <f t="shared" si="10"/>
        <v>1.0597074949612406</v>
      </c>
      <c r="AD44" s="27">
        <f t="shared" si="11"/>
        <v>5.5473803726879684E-3</v>
      </c>
      <c r="AE44" s="341">
        <f t="shared" si="12"/>
        <v>76.213882603108871</v>
      </c>
      <c r="AF44" s="341">
        <f t="shared" si="13"/>
        <v>35.971501443825609</v>
      </c>
      <c r="AG44" s="342">
        <f t="shared" si="14"/>
        <v>102.77777777777777</v>
      </c>
      <c r="AH44" s="343">
        <f t="shared" si="15"/>
        <v>63.402542093375907</v>
      </c>
      <c r="AI44" s="343">
        <f t="shared" si="16"/>
        <v>22.919655552145539</v>
      </c>
      <c r="AJ44" s="341">
        <f t="shared" si="17"/>
        <v>2.1187295371066788</v>
      </c>
      <c r="AK44" s="342">
        <f t="shared" si="18"/>
        <v>55.038836496370884</v>
      </c>
      <c r="AL44" s="344"/>
      <c r="AM44" s="191"/>
      <c r="AN44" s="188">
        <v>-26.6</v>
      </c>
      <c r="AO44" s="134">
        <v>5.63</v>
      </c>
      <c r="AQ44" s="271"/>
      <c r="AR44" s="271"/>
      <c r="AS44" s="239"/>
      <c r="AT44" s="240"/>
    </row>
    <row r="45" spans="4:46" x14ac:dyDescent="0.2">
      <c r="D45" s="234"/>
      <c r="E45" s="322" t="s">
        <v>1</v>
      </c>
      <c r="F45" s="186">
        <v>42301320890100</v>
      </c>
      <c r="G45" s="187">
        <v>919171.88800000004</v>
      </c>
      <c r="H45" s="187">
        <v>850020.22010000004</v>
      </c>
      <c r="I45" s="132">
        <v>11200</v>
      </c>
      <c r="J45" s="188">
        <v>3.3281087195975116</v>
      </c>
      <c r="K45" s="189">
        <v>72</v>
      </c>
      <c r="L45" s="189">
        <v>7.48</v>
      </c>
      <c r="M45" s="187">
        <v>463.6</v>
      </c>
      <c r="N45" s="163">
        <v>10.145346515428733</v>
      </c>
      <c r="O45" s="187">
        <v>78598.501773689</v>
      </c>
      <c r="P45" s="188">
        <v>3.3423304869999995</v>
      </c>
      <c r="Q45" s="187">
        <v>649.83194600000002</v>
      </c>
      <c r="R45" s="187">
        <v>2271.6881530000001</v>
      </c>
      <c r="S45" s="188"/>
      <c r="T45" s="187">
        <v>305.52506899999997</v>
      </c>
      <c r="U45" s="187">
        <v>429.69525109999995</v>
      </c>
      <c r="V45" s="187">
        <v>105.5023109</v>
      </c>
      <c r="W45" s="188">
        <v>9.6549847519999989</v>
      </c>
      <c r="X45" s="187">
        <v>27203.696499999998</v>
      </c>
      <c r="Y45" s="187">
        <v>19.565228449999999</v>
      </c>
      <c r="Z45" s="187">
        <v>47500</v>
      </c>
      <c r="AA45" s="189">
        <v>436</v>
      </c>
      <c r="AB45" s="133">
        <v>100</v>
      </c>
      <c r="AC45" s="190">
        <f t="shared" si="10"/>
        <v>2.8264690989339765</v>
      </c>
      <c r="AD45" s="27">
        <f t="shared" si="11"/>
        <v>-8.783652852233681E-2</v>
      </c>
      <c r="AE45" s="341">
        <f t="shared" si="12"/>
        <v>63.309278914206743</v>
      </c>
      <c r="AF45" s="341">
        <f t="shared" si="13"/>
        <v>11.975101628308749</v>
      </c>
      <c r="AG45" s="342">
        <f t="shared" si="14"/>
        <v>475</v>
      </c>
      <c r="AH45" s="343">
        <f t="shared" si="15"/>
        <v>74.353576301786234</v>
      </c>
      <c r="AI45" s="343">
        <f t="shared" si="16"/>
        <v>34.958086732781211</v>
      </c>
      <c r="AJ45" s="341">
        <f t="shared" si="17"/>
        <v>5.2867425162009205</v>
      </c>
      <c r="AK45" s="342">
        <f t="shared" si="18"/>
        <v>20.909560116018266</v>
      </c>
      <c r="AL45" s="344">
        <f t="shared" ref="AL45:AL65" si="20">Z45/W45</f>
        <v>4919.7384791478335</v>
      </c>
      <c r="AM45" s="291">
        <v>0.70916629125271979</v>
      </c>
      <c r="AN45" s="188">
        <v>-22.1</v>
      </c>
      <c r="AO45" s="134">
        <v>7.22</v>
      </c>
      <c r="AQ45" s="269"/>
      <c r="AR45" s="269"/>
      <c r="AS45" s="239"/>
      <c r="AT45" s="240"/>
    </row>
    <row r="46" spans="4:46" x14ac:dyDescent="0.2">
      <c r="D46" s="246"/>
      <c r="E46" s="322" t="s">
        <v>1</v>
      </c>
      <c r="F46" s="186">
        <v>42475368690100</v>
      </c>
      <c r="G46" s="192">
        <v>1033356.758</v>
      </c>
      <c r="H46" s="192">
        <v>694442.71939999994</v>
      </c>
      <c r="I46" s="132">
        <v>10750</v>
      </c>
      <c r="J46" s="188">
        <v>2.223925584612914</v>
      </c>
      <c r="K46" s="197">
        <v>72</v>
      </c>
      <c r="L46" s="198">
        <v>8.25</v>
      </c>
      <c r="M46" s="199">
        <v>1268.8</v>
      </c>
      <c r="N46" s="165">
        <v>35.299747963939453</v>
      </c>
      <c r="O46" s="187">
        <v>20058.406863280001</v>
      </c>
      <c r="P46" s="200"/>
      <c r="Q46" s="199">
        <v>58.377848920000005</v>
      </c>
      <c r="R46" s="199">
        <v>136.4505576</v>
      </c>
      <c r="S46" s="199"/>
      <c r="T46" s="199">
        <v>21.913234259999999</v>
      </c>
      <c r="U46" s="199">
        <v>79.672633390000001</v>
      </c>
      <c r="V46" s="199">
        <v>66.189808569999997</v>
      </c>
      <c r="W46" s="200">
        <v>19.86137823</v>
      </c>
      <c r="X46" s="199">
        <v>7443.5548100000005</v>
      </c>
      <c r="Y46" s="199">
        <v>12.386592309999999</v>
      </c>
      <c r="Z46" s="199">
        <v>11400</v>
      </c>
      <c r="AA46" s="189"/>
      <c r="AB46" s="137">
        <v>820</v>
      </c>
      <c r="AC46" s="190">
        <f t="shared" si="10"/>
        <v>-0.64998627193240543</v>
      </c>
      <c r="AD46" s="27">
        <f t="shared" si="11"/>
        <v>4.8736717644631243E-3</v>
      </c>
      <c r="AE46" s="341">
        <f t="shared" si="12"/>
        <v>93.426745085273751</v>
      </c>
      <c r="AF46" s="341">
        <f t="shared" si="13"/>
        <v>54.55129638839967</v>
      </c>
      <c r="AG46" s="342">
        <f t="shared" si="14"/>
        <v>13.902439024390244</v>
      </c>
      <c r="AH46" s="343">
        <f t="shared" si="15"/>
        <v>62.268561537296321</v>
      </c>
      <c r="AI46" s="343">
        <f t="shared" si="16"/>
        <v>23.373687130368488</v>
      </c>
      <c r="AJ46" s="341">
        <f t="shared" si="17"/>
        <v>1.7126402353499515</v>
      </c>
      <c r="AK46" s="342">
        <f t="shared" si="18"/>
        <v>83.546745433013896</v>
      </c>
      <c r="AL46" s="344">
        <f t="shared" si="20"/>
        <v>573.97829435525534</v>
      </c>
      <c r="AM46" s="201"/>
      <c r="AN46" s="200">
        <v>-17.899999999999999</v>
      </c>
      <c r="AO46" s="138">
        <v>6.18</v>
      </c>
      <c r="AQ46" s="250"/>
      <c r="AR46" s="250"/>
      <c r="AS46" s="251"/>
      <c r="AT46" s="250"/>
    </row>
    <row r="47" spans="4:46" x14ac:dyDescent="0.2">
      <c r="D47" s="246"/>
      <c r="E47" s="322" t="s">
        <v>1</v>
      </c>
      <c r="F47" s="186">
        <v>42475369620000</v>
      </c>
      <c r="G47" s="192">
        <v>1041168.1082</v>
      </c>
      <c r="H47" s="192">
        <v>709573.18909999996</v>
      </c>
      <c r="I47" s="132">
        <v>11220</v>
      </c>
      <c r="J47" s="188">
        <v>6.0037782305994227</v>
      </c>
      <c r="K47" s="197">
        <v>72</v>
      </c>
      <c r="L47" s="198">
        <v>8.07</v>
      </c>
      <c r="M47" s="199">
        <v>1049.2</v>
      </c>
      <c r="N47" s="165">
        <v>31.98911746523887</v>
      </c>
      <c r="O47" s="187">
        <v>22343.457966369999</v>
      </c>
      <c r="P47" s="200"/>
      <c r="Q47" s="199">
        <v>65.874126160000003</v>
      </c>
      <c r="R47" s="199">
        <v>171.46474049999998</v>
      </c>
      <c r="S47" s="199"/>
      <c r="T47" s="199">
        <v>25.449325379999998</v>
      </c>
      <c r="U47" s="199">
        <v>94.455603760000002</v>
      </c>
      <c r="V47" s="199">
        <v>62.52687452</v>
      </c>
      <c r="W47" s="200">
        <v>19.858555799999998</v>
      </c>
      <c r="X47" s="199">
        <v>8141.1000999999987</v>
      </c>
      <c r="Y47" s="199">
        <v>12.728640250000002</v>
      </c>
      <c r="Z47" s="199">
        <v>12750</v>
      </c>
      <c r="AA47" s="189">
        <v>114</v>
      </c>
      <c r="AB47" s="137">
        <v>1000</v>
      </c>
      <c r="AC47" s="190">
        <f t="shared" si="10"/>
        <v>-0.62879825679441681</v>
      </c>
      <c r="AD47" s="27">
        <f t="shared" si="11"/>
        <v>-1.0923892531865556E-2</v>
      </c>
      <c r="AE47" s="341">
        <f t="shared" si="12"/>
        <v>86.189699455900211</v>
      </c>
      <c r="AF47" s="341">
        <f t="shared" si="13"/>
        <v>47.479733012514018</v>
      </c>
      <c r="AG47" s="342">
        <f t="shared" si="14"/>
        <v>12.75</v>
      </c>
      <c r="AH47" s="343">
        <f t="shared" si="15"/>
        <v>67.37496493119221</v>
      </c>
      <c r="AI47" s="343">
        <f t="shared" si="16"/>
        <v>26.029148391818296</v>
      </c>
      <c r="AJ47" s="341">
        <f t="shared" si="17"/>
        <v>1.8152945264705591</v>
      </c>
      <c r="AK47" s="342">
        <f t="shared" si="18"/>
        <v>74.359311207775704</v>
      </c>
      <c r="AL47" s="344">
        <f t="shared" si="20"/>
        <v>642.04064627902108</v>
      </c>
      <c r="AM47" s="334">
        <v>0.70896494971146895</v>
      </c>
      <c r="AN47" s="200">
        <v>-21.6</v>
      </c>
      <c r="AO47" s="138">
        <v>5.14</v>
      </c>
      <c r="AQ47" s="270"/>
      <c r="AR47" s="270"/>
      <c r="AS47" s="251"/>
      <c r="AT47" s="250"/>
    </row>
    <row r="48" spans="4:46" x14ac:dyDescent="0.2">
      <c r="D48" s="234"/>
      <c r="E48" s="322" t="s">
        <v>1</v>
      </c>
      <c r="F48" s="186">
        <v>42301325050000</v>
      </c>
      <c r="G48" s="192">
        <v>1013549.1307</v>
      </c>
      <c r="H48" s="192">
        <v>757011.64639999997</v>
      </c>
      <c r="I48" s="132">
        <v>11440</v>
      </c>
      <c r="J48" s="188">
        <v>3.6988576296585203</v>
      </c>
      <c r="K48" s="197">
        <v>72</v>
      </c>
      <c r="L48" s="198">
        <v>6.45</v>
      </c>
      <c r="M48" s="199">
        <v>512.4</v>
      </c>
      <c r="N48" s="165"/>
      <c r="O48" s="187"/>
      <c r="P48" s="200">
        <v>1.8693571499999999</v>
      </c>
      <c r="Q48" s="199">
        <v>208.28513189999998</v>
      </c>
      <c r="R48" s="199">
        <v>466.00158900000002</v>
      </c>
      <c r="S48" s="199">
        <v>231.42671530000001</v>
      </c>
      <c r="T48" s="199">
        <v>72.229101650000004</v>
      </c>
      <c r="U48" s="199">
        <v>182.68048830000001</v>
      </c>
      <c r="V48" s="199">
        <v>65.173986920000004</v>
      </c>
      <c r="W48" s="200">
        <v>6.6727149519999998</v>
      </c>
      <c r="X48" s="199">
        <v>13057.403550000001</v>
      </c>
      <c r="Y48" s="199">
        <v>16.40888473</v>
      </c>
      <c r="Z48" s="199">
        <v>24750</v>
      </c>
      <c r="AA48" s="189">
        <v>229</v>
      </c>
      <c r="AB48" s="137">
        <v>180</v>
      </c>
      <c r="AC48" s="190">
        <f t="shared" si="10"/>
        <v>1.2907207561695748</v>
      </c>
      <c r="AD48" s="27">
        <f t="shared" si="11"/>
        <v>-0.14588529160896596</v>
      </c>
      <c r="AE48" s="341">
        <f t="shared" si="12"/>
        <v>71.476727873405849</v>
      </c>
      <c r="AF48" s="341">
        <f t="shared" si="13"/>
        <v>28.020083746967654</v>
      </c>
      <c r="AG48" s="342">
        <f t="shared" si="14"/>
        <v>137.5</v>
      </c>
      <c r="AH48" s="343">
        <f t="shared" si="15"/>
        <v>64.51715144653194</v>
      </c>
      <c r="AI48" s="343">
        <f t="shared" si="16"/>
        <v>22.373252701673042</v>
      </c>
      <c r="AJ48" s="341">
        <f t="shared" si="17"/>
        <v>2.5509105725332133</v>
      </c>
      <c r="AK48" s="342">
        <f t="shared" si="18"/>
        <v>53.111406879773533</v>
      </c>
      <c r="AL48" s="344">
        <f t="shared" si="20"/>
        <v>3709.1349140549951</v>
      </c>
      <c r="AM48" s="291">
        <v>0.70904185793978503</v>
      </c>
      <c r="AN48" s="200">
        <v>-25.5</v>
      </c>
      <c r="AO48" s="138">
        <v>5.78</v>
      </c>
      <c r="AQ48" s="269"/>
      <c r="AR48" s="269"/>
      <c r="AS48" s="251"/>
      <c r="AT48" s="250"/>
    </row>
    <row r="49" spans="4:46" x14ac:dyDescent="0.2">
      <c r="D49" s="246"/>
      <c r="E49" s="322" t="s">
        <v>1</v>
      </c>
      <c r="F49" s="186">
        <v>42301325780000</v>
      </c>
      <c r="G49" s="192">
        <v>970046.77639999997</v>
      </c>
      <c r="H49" s="192">
        <v>795248.78520000004</v>
      </c>
      <c r="I49" s="132">
        <v>11650</v>
      </c>
      <c r="J49" s="188">
        <v>8.0853624834955617</v>
      </c>
      <c r="K49" s="197">
        <v>72</v>
      </c>
      <c r="L49" s="198">
        <v>7.75</v>
      </c>
      <c r="M49" s="199">
        <v>463.6</v>
      </c>
      <c r="N49" s="165">
        <v>25.241706960833405</v>
      </c>
      <c r="O49" s="187">
        <v>28962.671071309</v>
      </c>
      <c r="P49" s="200">
        <v>1.927797456</v>
      </c>
      <c r="Q49" s="199">
        <v>190.2672776</v>
      </c>
      <c r="R49" s="199">
        <v>400.36200580000002</v>
      </c>
      <c r="S49" s="199"/>
      <c r="T49" s="199">
        <v>74.07089302</v>
      </c>
      <c r="U49" s="199">
        <v>157.67450200000002</v>
      </c>
      <c r="V49" s="199">
        <v>47.053645919999994</v>
      </c>
      <c r="W49" s="200">
        <v>2.4651525029999997</v>
      </c>
      <c r="X49" s="199">
        <v>10107.53772</v>
      </c>
      <c r="Y49" s="199">
        <v>11.312077009999999</v>
      </c>
      <c r="Z49" s="199">
        <v>17950</v>
      </c>
      <c r="AA49" s="189"/>
      <c r="AB49" s="137">
        <v>20</v>
      </c>
      <c r="AC49" s="190">
        <f t="shared" si="10"/>
        <v>2.737040279680695</v>
      </c>
      <c r="AD49" s="27">
        <f t="shared" si="11"/>
        <v>-9.9809129224006241E-2</v>
      </c>
      <c r="AE49" s="341">
        <f t="shared" si="12"/>
        <v>64.103818891401986</v>
      </c>
      <c r="AF49" s="341">
        <f t="shared" si="13"/>
        <v>25.245996307274968</v>
      </c>
      <c r="AG49" s="342">
        <f t="shared" si="14"/>
        <v>897.5</v>
      </c>
      <c r="AH49" s="343">
        <f t="shared" si="15"/>
        <v>54.051191969819726</v>
      </c>
      <c r="AI49" s="343">
        <f t="shared" si="16"/>
        <v>21.042084106636739</v>
      </c>
      <c r="AJ49" s="341">
        <f t="shared" si="17"/>
        <v>2.5391677203458043</v>
      </c>
      <c r="AK49" s="342">
        <f t="shared" si="18"/>
        <v>44.834424196003461</v>
      </c>
      <c r="AL49" s="344">
        <f t="shared" si="20"/>
        <v>7281.496774806229</v>
      </c>
      <c r="AM49" s="201"/>
      <c r="AN49" s="200">
        <v>-31.8</v>
      </c>
      <c r="AO49" s="138">
        <v>4.59</v>
      </c>
      <c r="AQ49" s="250"/>
      <c r="AR49" s="250"/>
      <c r="AS49" s="251"/>
      <c r="AT49" s="250"/>
    </row>
    <row r="50" spans="4:46" x14ac:dyDescent="0.2">
      <c r="D50" s="234"/>
      <c r="E50" s="322" t="s">
        <v>1</v>
      </c>
      <c r="F50" s="186">
        <v>42301325250000</v>
      </c>
      <c r="G50" s="187">
        <v>1024577.6371000001</v>
      </c>
      <c r="H50" s="187">
        <v>766273.87159999995</v>
      </c>
      <c r="I50" s="132">
        <v>11600</v>
      </c>
      <c r="J50" s="188">
        <v>3.1917271162994703</v>
      </c>
      <c r="K50" s="189">
        <v>72</v>
      </c>
      <c r="L50" s="189">
        <v>7.94</v>
      </c>
      <c r="M50" s="187">
        <v>707.6</v>
      </c>
      <c r="N50" s="163">
        <v>17.248302804554157</v>
      </c>
      <c r="O50" s="187">
        <v>43951.361893515998</v>
      </c>
      <c r="P50" s="188">
        <v>3.4807630760000001</v>
      </c>
      <c r="Q50" s="187">
        <v>272.98615769999998</v>
      </c>
      <c r="R50" s="187">
        <v>583.12825789999999</v>
      </c>
      <c r="S50" s="188"/>
      <c r="T50" s="187">
        <v>90.44638784</v>
      </c>
      <c r="U50" s="187">
        <v>237.64534860000001</v>
      </c>
      <c r="V50" s="187">
        <v>64.138176489999992</v>
      </c>
      <c r="W50" s="188">
        <v>9.9701384200000014</v>
      </c>
      <c r="X50" s="187">
        <v>16140.199989999999</v>
      </c>
      <c r="Y50" s="187">
        <v>29.36667349</v>
      </c>
      <c r="Z50" s="187">
        <v>26400</v>
      </c>
      <c r="AA50" s="189"/>
      <c r="AB50" s="133">
        <v>120</v>
      </c>
      <c r="AC50" s="190">
        <f t="shared" si="10"/>
        <v>1.7359740329188336</v>
      </c>
      <c r="AD50" s="27">
        <f t="shared" si="11"/>
        <v>-4.1644148854929661E-2</v>
      </c>
      <c r="AE50" s="341">
        <f t="shared" si="12"/>
        <v>67.917171891156457</v>
      </c>
      <c r="AF50" s="341">
        <f t="shared" si="13"/>
        <v>27.678644914456989</v>
      </c>
      <c r="AG50" s="342">
        <f t="shared" si="14"/>
        <v>220</v>
      </c>
      <c r="AH50" s="343">
        <f t="shared" si="15"/>
        <v>64.47225498176401</v>
      </c>
      <c r="AI50" s="343">
        <f t="shared" si="16"/>
        <v>21.361092548173552</v>
      </c>
      <c r="AJ50" s="341">
        <f t="shared" si="17"/>
        <v>2.4537751794229732</v>
      </c>
      <c r="AK50" s="342">
        <f t="shared" si="18"/>
        <v>45.273058958029964</v>
      </c>
      <c r="AL50" s="344">
        <f t="shared" si="20"/>
        <v>2647.907068876983</v>
      </c>
      <c r="AM50" s="191"/>
      <c r="AN50" s="188">
        <v>-21</v>
      </c>
      <c r="AO50" s="134">
        <v>6.26</v>
      </c>
      <c r="AQ50" s="271"/>
      <c r="AR50" s="271"/>
      <c r="AS50" s="239"/>
      <c r="AT50" s="240"/>
    </row>
    <row r="51" spans="4:46" x14ac:dyDescent="0.2">
      <c r="D51" s="234"/>
      <c r="E51" s="322" t="s">
        <v>1</v>
      </c>
      <c r="F51" s="186">
        <v>42301327450000</v>
      </c>
      <c r="G51" s="187">
        <v>1054990.5222</v>
      </c>
      <c r="H51" s="187">
        <v>774817.15379999997</v>
      </c>
      <c r="I51" s="132">
        <v>12110</v>
      </c>
      <c r="J51" s="188">
        <v>4.1323234499560799</v>
      </c>
      <c r="K51" s="189">
        <v>72</v>
      </c>
      <c r="L51" s="189">
        <v>7.87</v>
      </c>
      <c r="M51" s="187">
        <v>951.59999999999991</v>
      </c>
      <c r="N51" s="163">
        <v>15.846524154329982</v>
      </c>
      <c r="O51" s="187">
        <v>48227.255278427998</v>
      </c>
      <c r="P51" s="188">
        <v>1.122350392</v>
      </c>
      <c r="Q51" s="187">
        <v>238.81659599999998</v>
      </c>
      <c r="R51" s="187">
        <v>534.62173610000002</v>
      </c>
      <c r="S51" s="188"/>
      <c r="T51" s="187">
        <v>86.55527613000001</v>
      </c>
      <c r="U51" s="187">
        <v>239.4628021</v>
      </c>
      <c r="V51" s="187">
        <v>50.716482460000002</v>
      </c>
      <c r="W51" s="188">
        <v>9.3412564360000001</v>
      </c>
      <c r="X51" s="187">
        <v>17688.931409999997</v>
      </c>
      <c r="Y51" s="187">
        <v>27.687368810000002</v>
      </c>
      <c r="Z51" s="187">
        <v>28950</v>
      </c>
      <c r="AA51" s="189"/>
      <c r="AB51" s="133">
        <v>400</v>
      </c>
      <c r="AC51" s="190">
        <f t="shared" si="10"/>
        <v>0.82322610310042288</v>
      </c>
      <c r="AD51" s="27">
        <f t="shared" si="11"/>
        <v>-4.2054375215730938E-2</v>
      </c>
      <c r="AE51" s="341">
        <f t="shared" si="12"/>
        <v>73.869224175423597</v>
      </c>
      <c r="AF51" s="341">
        <f t="shared" si="13"/>
        <v>33.08681674456146</v>
      </c>
      <c r="AG51" s="342">
        <f t="shared" si="14"/>
        <v>72.375</v>
      </c>
      <c r="AH51" s="343">
        <f t="shared" si="15"/>
        <v>61.766510373906655</v>
      </c>
      <c r="AI51" s="343">
        <f t="shared" si="16"/>
        <v>22.386289104464083</v>
      </c>
      <c r="AJ51" s="341">
        <f t="shared" si="17"/>
        <v>2.2325878232926599</v>
      </c>
      <c r="AK51" s="342">
        <f t="shared" si="18"/>
        <v>54.150435803801578</v>
      </c>
      <c r="AL51" s="344">
        <f t="shared" si="20"/>
        <v>3099.154829796817</v>
      </c>
      <c r="AM51" s="191"/>
      <c r="AN51" s="188">
        <v>-23.1</v>
      </c>
      <c r="AO51" s="134">
        <v>5.86</v>
      </c>
      <c r="AQ51" s="271"/>
      <c r="AR51" s="271"/>
      <c r="AS51" s="239"/>
      <c r="AT51" s="240"/>
    </row>
    <row r="52" spans="4:46" x14ac:dyDescent="0.2">
      <c r="D52" s="234"/>
      <c r="E52" s="322" t="s">
        <v>1</v>
      </c>
      <c r="F52" s="186">
        <v>42301324490000</v>
      </c>
      <c r="G52" s="187">
        <v>951079.71389999997</v>
      </c>
      <c r="H52" s="187">
        <v>855768.33759999997</v>
      </c>
      <c r="I52" s="132">
        <v>11760</v>
      </c>
      <c r="J52" s="188">
        <v>2.2943330011697936</v>
      </c>
      <c r="K52" s="189">
        <v>72</v>
      </c>
      <c r="L52" s="189">
        <v>7.39</v>
      </c>
      <c r="M52" s="187">
        <v>585.6</v>
      </c>
      <c r="N52" s="163">
        <v>10.468926501800544</v>
      </c>
      <c r="O52" s="187">
        <v>75941.191432613996</v>
      </c>
      <c r="P52" s="188">
        <v>1.5216719839999999</v>
      </c>
      <c r="Q52" s="187">
        <v>496.07044000000002</v>
      </c>
      <c r="R52" s="187">
        <v>2297.2940390000003</v>
      </c>
      <c r="S52" s="188"/>
      <c r="T52" s="187">
        <v>297.3994725</v>
      </c>
      <c r="U52" s="187">
        <v>466.35667869999997</v>
      </c>
      <c r="V52" s="187">
        <v>98.232585090000001</v>
      </c>
      <c r="W52" s="188">
        <v>10.84690423</v>
      </c>
      <c r="X52" s="187">
        <v>26310.073349999999</v>
      </c>
      <c r="Y52" s="187">
        <v>13.39629111</v>
      </c>
      <c r="Z52" s="187">
        <v>45750</v>
      </c>
      <c r="AA52" s="189"/>
      <c r="AB52" s="133">
        <v>200</v>
      </c>
      <c r="AC52" s="190">
        <f t="shared" si="10"/>
        <v>2.3442657683956707</v>
      </c>
      <c r="AD52" s="27">
        <f t="shared" si="11"/>
        <v>-8.4911271978903483E-2</v>
      </c>
      <c r="AE52" s="341">
        <f t="shared" si="12"/>
        <v>56.416203630536749</v>
      </c>
      <c r="AF52" s="341">
        <f t="shared" si="13"/>
        <v>11.452636407593968</v>
      </c>
      <c r="AG52" s="342">
        <f t="shared" si="14"/>
        <v>228.75</v>
      </c>
      <c r="AH52" s="343">
        <f t="shared" si="15"/>
        <v>77.246069728654291</v>
      </c>
      <c r="AI52" s="343">
        <f t="shared" si="16"/>
        <v>46.309835333062786</v>
      </c>
      <c r="AJ52" s="341">
        <f t="shared" si="17"/>
        <v>4.9260451150905764</v>
      </c>
      <c r="AK52" s="342">
        <f t="shared" si="18"/>
        <v>19.914734127771787</v>
      </c>
      <c r="AL52" s="344">
        <f t="shared" si="20"/>
        <v>4217.7933011952109</v>
      </c>
      <c r="AM52" s="191"/>
      <c r="AN52" s="188">
        <v>-25.4</v>
      </c>
      <c r="AO52" s="134">
        <v>6.63</v>
      </c>
      <c r="AQ52" s="271"/>
      <c r="AR52" s="271"/>
      <c r="AS52" s="239"/>
      <c r="AT52" s="240"/>
    </row>
    <row r="53" spans="4:46" x14ac:dyDescent="0.2">
      <c r="D53" s="246"/>
      <c r="E53" s="322" t="s">
        <v>1</v>
      </c>
      <c r="F53" s="186">
        <v>42301324600000</v>
      </c>
      <c r="G53" s="192">
        <v>1043384.5503</v>
      </c>
      <c r="H53" s="192">
        <v>741173.51850000001</v>
      </c>
      <c r="I53" s="132">
        <v>11615</v>
      </c>
      <c r="J53" s="188">
        <v>4.5276323286035973</v>
      </c>
      <c r="K53" s="197">
        <v>72</v>
      </c>
      <c r="L53" s="198">
        <v>7.83</v>
      </c>
      <c r="M53" s="199">
        <v>976</v>
      </c>
      <c r="N53" s="165">
        <v>17.023823741015601</v>
      </c>
      <c r="O53" s="187">
        <v>44586.534811019999</v>
      </c>
      <c r="P53" s="200">
        <v>1.62435945</v>
      </c>
      <c r="Q53" s="199">
        <v>232.62662760000001</v>
      </c>
      <c r="R53" s="199">
        <v>540.36727439999993</v>
      </c>
      <c r="S53" s="199"/>
      <c r="T53" s="199">
        <v>84.963384659999988</v>
      </c>
      <c r="U53" s="199">
        <v>233.90580310000001</v>
      </c>
      <c r="V53" s="199">
        <v>61.716052809999994</v>
      </c>
      <c r="W53" s="200">
        <v>17.264907009999998</v>
      </c>
      <c r="X53" s="199">
        <v>16254.83843</v>
      </c>
      <c r="Y53" s="199">
        <v>19.22797199</v>
      </c>
      <c r="Z53" s="199">
        <v>26900</v>
      </c>
      <c r="AA53" s="189"/>
      <c r="AB53" s="137">
        <v>240</v>
      </c>
      <c r="AC53" s="190">
        <f t="shared" si="10"/>
        <v>1.1919930434602248</v>
      </c>
      <c r="AD53" s="27">
        <f t="shared" si="11"/>
        <v>-4.9906490901410194E-2</v>
      </c>
      <c r="AE53" s="341">
        <f t="shared" si="12"/>
        <v>69.493096000917475</v>
      </c>
      <c r="AF53" s="341">
        <f t="shared" si="13"/>
        <v>30.081093360157048</v>
      </c>
      <c r="AG53" s="342">
        <f t="shared" si="14"/>
        <v>112.08333333333333</v>
      </c>
      <c r="AH53" s="343">
        <f t="shared" si="15"/>
        <v>63.600017414842952</v>
      </c>
      <c r="AI53" s="343">
        <f t="shared" si="16"/>
        <v>23.228951903526625</v>
      </c>
      <c r="AJ53" s="341">
        <f t="shared" si="17"/>
        <v>2.310191826104377</v>
      </c>
      <c r="AK53" s="342">
        <f t="shared" si="18"/>
        <v>49.780956905409525</v>
      </c>
      <c r="AL53" s="344">
        <f t="shared" si="20"/>
        <v>1558.0738421828316</v>
      </c>
      <c r="AM53" s="201"/>
      <c r="AN53" s="200">
        <v>-20.7</v>
      </c>
      <c r="AO53" s="138">
        <v>6.31</v>
      </c>
      <c r="AQ53" s="250"/>
      <c r="AR53" s="250"/>
      <c r="AS53" s="251"/>
      <c r="AT53" s="250"/>
    </row>
    <row r="54" spans="4:46" x14ac:dyDescent="0.2">
      <c r="D54" s="246"/>
      <c r="E54" s="322" t="s">
        <v>1</v>
      </c>
      <c r="F54" s="186">
        <v>42301326090000</v>
      </c>
      <c r="G54" s="192">
        <v>1057153.0019</v>
      </c>
      <c r="H54" s="192">
        <v>750744.26080000005</v>
      </c>
      <c r="I54" s="132">
        <v>11885</v>
      </c>
      <c r="J54" s="188">
        <v>4.7622284653589526</v>
      </c>
      <c r="K54" s="197">
        <v>72</v>
      </c>
      <c r="L54" s="198">
        <v>7.84</v>
      </c>
      <c r="M54" s="199">
        <v>853.99999999999989</v>
      </c>
      <c r="N54" s="165">
        <v>14.393048722995726</v>
      </c>
      <c r="O54" s="187">
        <v>53585.865255905999</v>
      </c>
      <c r="P54" s="200">
        <v>2.4406825460000001</v>
      </c>
      <c r="Q54" s="199">
        <v>249.40179270000002</v>
      </c>
      <c r="R54" s="199">
        <v>617.41414980000002</v>
      </c>
      <c r="S54" s="199"/>
      <c r="T54" s="199">
        <v>91.848068119999994</v>
      </c>
      <c r="U54" s="199">
        <v>285.306511</v>
      </c>
      <c r="V54" s="199">
        <v>54.540226399999995</v>
      </c>
      <c r="W54" s="200">
        <v>16.10820695</v>
      </c>
      <c r="X54" s="199">
        <v>18888.24007</v>
      </c>
      <c r="Y54" s="199">
        <v>20.56554839</v>
      </c>
      <c r="Z54" s="199">
        <v>33000</v>
      </c>
      <c r="AA54" s="189"/>
      <c r="AB54" s="137">
        <v>360</v>
      </c>
      <c r="AC54" s="190">
        <f t="shared" si="10"/>
        <v>0.99953687465790908</v>
      </c>
      <c r="AD54" s="27">
        <f t="shared" si="11"/>
        <v>-8.8254573827792698E-2</v>
      </c>
      <c r="AE54" s="341">
        <f t="shared" si="12"/>
        <v>66.203326393767441</v>
      </c>
      <c r="AF54" s="341">
        <f t="shared" si="13"/>
        <v>30.592496262222852</v>
      </c>
      <c r="AG54" s="342">
        <f t="shared" si="14"/>
        <v>91.666666666666671</v>
      </c>
      <c r="AH54" s="343">
        <f t="shared" si="15"/>
        <v>67.221245088502585</v>
      </c>
      <c r="AI54" s="343">
        <f t="shared" si="16"/>
        <v>24.755802398849394</v>
      </c>
      <c r="AJ54" s="341">
        <f t="shared" si="17"/>
        <v>2.1640380643118236</v>
      </c>
      <c r="AK54" s="342">
        <f t="shared" si="18"/>
        <v>53.448726451588037</v>
      </c>
      <c r="AL54" s="344">
        <f t="shared" si="20"/>
        <v>2048.6451473110728</v>
      </c>
      <c r="AM54" s="201"/>
      <c r="AN54" s="200">
        <v>-19.399999999999999</v>
      </c>
      <c r="AO54" s="138">
        <v>6.43</v>
      </c>
      <c r="AQ54" s="250"/>
      <c r="AR54" s="250"/>
      <c r="AS54" s="251"/>
      <c r="AT54" s="250"/>
    </row>
    <row r="55" spans="4:46" x14ac:dyDescent="0.2">
      <c r="D55" s="246"/>
      <c r="E55" s="322" t="s">
        <v>1</v>
      </c>
      <c r="F55" s="186">
        <v>42301327400000</v>
      </c>
      <c r="G55" s="192">
        <v>1064879.7120000001</v>
      </c>
      <c r="H55" s="192">
        <v>763417.23800000001</v>
      </c>
      <c r="I55" s="132">
        <v>12020</v>
      </c>
      <c r="J55" s="188">
        <v>3.0154477079686184</v>
      </c>
      <c r="K55" s="197">
        <v>72</v>
      </c>
      <c r="L55" s="198">
        <v>8.19</v>
      </c>
      <c r="M55" s="199">
        <v>658.8</v>
      </c>
      <c r="N55" s="165">
        <v>31.33913633828119</v>
      </c>
      <c r="O55" s="187">
        <v>22849.727917187003</v>
      </c>
      <c r="P55" s="200"/>
      <c r="Q55" s="199">
        <v>68.343611490000001</v>
      </c>
      <c r="R55" s="199">
        <v>246.57719329999998</v>
      </c>
      <c r="S55" s="199"/>
      <c r="T55" s="199">
        <v>42.574694139999998</v>
      </c>
      <c r="U55" s="199">
        <v>125.458725</v>
      </c>
      <c r="V55" s="199">
        <v>27.375802799999999</v>
      </c>
      <c r="W55" s="200">
        <v>4.395596147</v>
      </c>
      <c r="X55" s="199">
        <v>8623.1632230000014</v>
      </c>
      <c r="Y55" s="199">
        <v>11.83907131</v>
      </c>
      <c r="Z55" s="199">
        <v>13600</v>
      </c>
      <c r="AA55" s="189"/>
      <c r="AB55" s="137">
        <v>100</v>
      </c>
      <c r="AC55" s="190">
        <f t="shared" si="10"/>
        <v>1.2562653680142375</v>
      </c>
      <c r="AD55" s="27">
        <f t="shared" si="11"/>
        <v>-1.5882025476573202E-2</v>
      </c>
      <c r="AE55" s="341">
        <f t="shared" si="12"/>
        <v>68.733069166771784</v>
      </c>
      <c r="AF55" s="341">
        <f t="shared" si="13"/>
        <v>34.971455014124381</v>
      </c>
      <c r="AG55" s="342">
        <f t="shared" si="14"/>
        <v>136</v>
      </c>
      <c r="AH55" s="343">
        <f t="shared" si="15"/>
        <v>57.916374569637711</v>
      </c>
      <c r="AI55" s="343">
        <f t="shared" si="16"/>
        <v>36.079040589781975</v>
      </c>
      <c r="AJ55" s="341">
        <f t="shared" si="17"/>
        <v>1.9654049034851899</v>
      </c>
      <c r="AK55" s="342">
        <f t="shared" si="18"/>
        <v>55.155141552176964</v>
      </c>
      <c r="AL55" s="344">
        <f t="shared" si="20"/>
        <v>3094.0058060798005</v>
      </c>
      <c r="AM55" s="201"/>
      <c r="AN55" s="200">
        <v>-26.8</v>
      </c>
      <c r="AO55" s="138">
        <v>3.11</v>
      </c>
      <c r="AQ55" s="250"/>
      <c r="AR55" s="250"/>
      <c r="AS55" s="251"/>
      <c r="AT55" s="250"/>
    </row>
    <row r="56" spans="4:46" x14ac:dyDescent="0.2">
      <c r="D56" s="246"/>
      <c r="E56" s="322" t="s">
        <v>1</v>
      </c>
      <c r="F56" s="186">
        <v>42301325200000</v>
      </c>
      <c r="G56" s="192">
        <v>1010020.5043</v>
      </c>
      <c r="H56" s="192">
        <v>758546.85979999998</v>
      </c>
      <c r="I56" s="132">
        <v>11360</v>
      </c>
      <c r="J56" s="188">
        <v>3.7520696821377064</v>
      </c>
      <c r="K56" s="197">
        <v>72</v>
      </c>
      <c r="L56" s="198">
        <v>7.84</v>
      </c>
      <c r="M56" s="199">
        <v>805.19999999999993</v>
      </c>
      <c r="N56" s="165">
        <v>19.098343914499033</v>
      </c>
      <c r="O56" s="187">
        <v>39310.309589176002</v>
      </c>
      <c r="P56" s="200">
        <v>1.4260700559999999</v>
      </c>
      <c r="Q56" s="199">
        <v>183.12385129999998</v>
      </c>
      <c r="R56" s="199">
        <v>430.93269149999998</v>
      </c>
      <c r="S56" s="199">
        <v>0</v>
      </c>
      <c r="T56" s="199">
        <v>72.418150539999999</v>
      </c>
      <c r="U56" s="199">
        <v>192.40589119999999</v>
      </c>
      <c r="V56" s="199">
        <v>71.71449401000001</v>
      </c>
      <c r="W56" s="200">
        <v>17.980638849999998</v>
      </c>
      <c r="X56" s="199">
        <v>13663.88552</v>
      </c>
      <c r="Y56" s="199">
        <v>16.422281720000001</v>
      </c>
      <c r="Z56" s="199">
        <v>24500</v>
      </c>
      <c r="AA56" s="189">
        <v>178</v>
      </c>
      <c r="AB56" s="137">
        <v>160</v>
      </c>
      <c r="AC56" s="190">
        <f t="shared" si="10"/>
        <v>1.3186839311894161</v>
      </c>
      <c r="AD56" s="27">
        <f t="shared" si="11"/>
        <v>-0.10660315134990464</v>
      </c>
      <c r="AE56" s="341">
        <f t="shared" si="12"/>
        <v>71.015941532667583</v>
      </c>
      <c r="AF56" s="341">
        <f t="shared" si="13"/>
        <v>31.70770236168077</v>
      </c>
      <c r="AG56" s="342">
        <f t="shared" si="14"/>
        <v>153.125</v>
      </c>
      <c r="AH56" s="343">
        <f t="shared" si="15"/>
        <v>59.506171903958702</v>
      </c>
      <c r="AI56" s="343">
        <f t="shared" si="16"/>
        <v>23.532308240614203</v>
      </c>
      <c r="AJ56" s="341">
        <f t="shared" si="17"/>
        <v>2.2397063250628784</v>
      </c>
      <c r="AK56" s="342">
        <f t="shared" si="18"/>
        <v>56.853426261813325</v>
      </c>
      <c r="AL56" s="344">
        <f t="shared" si="20"/>
        <v>1362.5767251312097</v>
      </c>
      <c r="AM56" s="334">
        <v>0.70902619996068095</v>
      </c>
      <c r="AN56" s="200">
        <v>-25.5</v>
      </c>
      <c r="AO56" s="138">
        <v>5.86</v>
      </c>
      <c r="AQ56" s="270"/>
      <c r="AR56" s="270"/>
      <c r="AS56" s="251"/>
      <c r="AT56" s="250"/>
    </row>
    <row r="57" spans="4:46" x14ac:dyDescent="0.2">
      <c r="D57" s="234"/>
      <c r="E57" s="322" t="s">
        <v>1</v>
      </c>
      <c r="F57" s="186">
        <v>42301320480000</v>
      </c>
      <c r="G57" s="192">
        <v>994132.5</v>
      </c>
      <c r="H57" s="192">
        <v>760285.99</v>
      </c>
      <c r="I57" s="132">
        <v>11150</v>
      </c>
      <c r="J57" s="188">
        <v>4.156971627977545</v>
      </c>
      <c r="K57" s="203">
        <v>72</v>
      </c>
      <c r="L57" s="204">
        <v>7.43</v>
      </c>
      <c r="M57" s="205">
        <v>671</v>
      </c>
      <c r="N57" s="166">
        <v>23.075697698921289</v>
      </c>
      <c r="O57" s="187">
        <v>31953.4951</v>
      </c>
      <c r="P57" s="206">
        <v>0.8</v>
      </c>
      <c r="Q57" s="205">
        <v>145</v>
      </c>
      <c r="R57" s="205">
        <v>333.7</v>
      </c>
      <c r="S57" s="205"/>
      <c r="T57" s="205">
        <v>50.17</v>
      </c>
      <c r="U57" s="205">
        <v>169</v>
      </c>
      <c r="V57" s="205">
        <v>77.56</v>
      </c>
      <c r="W57" s="206">
        <v>18.27</v>
      </c>
      <c r="X57" s="205">
        <v>11570</v>
      </c>
      <c r="Y57" s="205"/>
      <c r="Z57" s="205">
        <v>19478.9951</v>
      </c>
      <c r="AA57" s="189"/>
      <c r="AB57" s="140">
        <v>110</v>
      </c>
      <c r="AC57" s="190">
        <f t="shared" si="10"/>
        <v>1.4028182717654707</v>
      </c>
      <c r="AD57" s="27">
        <f t="shared" si="11"/>
        <v>-6.2058472243512533E-2</v>
      </c>
      <c r="AE57" s="341">
        <f t="shared" si="12"/>
        <v>68.461538461538467</v>
      </c>
      <c r="AF57" s="341">
        <f t="shared" si="13"/>
        <v>34.671860952951754</v>
      </c>
      <c r="AG57" s="342">
        <f t="shared" si="14"/>
        <v>177.08177363636364</v>
      </c>
      <c r="AH57" s="343">
        <f t="shared" si="15"/>
        <v>66.513852900139511</v>
      </c>
      <c r="AI57" s="343">
        <f t="shared" si="16"/>
        <v>23.013793103448275</v>
      </c>
      <c r="AJ57" s="341">
        <f t="shared" si="17"/>
        <v>1.9745562130177514</v>
      </c>
      <c r="AK57" s="342">
        <f t="shared" si="18"/>
        <v>58.372775247228049</v>
      </c>
      <c r="AL57" s="344">
        <f t="shared" si="20"/>
        <v>1066.1737876299946</v>
      </c>
      <c r="AM57" s="196">
        <v>0.70901000000000003</v>
      </c>
      <c r="AN57" s="196">
        <v>-17.100000000000001</v>
      </c>
      <c r="AO57" s="136">
        <v>6.84</v>
      </c>
      <c r="AQ57" s="238"/>
      <c r="AR57" s="238"/>
      <c r="AS57" s="238"/>
      <c r="AT57" s="238"/>
    </row>
    <row r="58" spans="4:46" x14ac:dyDescent="0.2">
      <c r="D58" s="234"/>
      <c r="E58" s="322" t="s">
        <v>1</v>
      </c>
      <c r="F58" s="186">
        <v>42301320530000</v>
      </c>
      <c r="G58" s="192">
        <v>994120.33</v>
      </c>
      <c r="H58" s="192">
        <v>760268.66</v>
      </c>
      <c r="I58" s="132">
        <v>11125</v>
      </c>
      <c r="J58" s="188">
        <v>3.9013220018885741</v>
      </c>
      <c r="K58" s="203">
        <v>72</v>
      </c>
      <c r="L58" s="204">
        <v>6.8</v>
      </c>
      <c r="M58" s="205">
        <v>744.2</v>
      </c>
      <c r="N58" s="166">
        <v>22.181834518771836</v>
      </c>
      <c r="O58" s="187">
        <v>33366.502</v>
      </c>
      <c r="P58" s="206">
        <v>0.76</v>
      </c>
      <c r="Q58" s="205">
        <v>152.69999999999999</v>
      </c>
      <c r="R58" s="205">
        <v>362.9</v>
      </c>
      <c r="S58" s="205"/>
      <c r="T58" s="205">
        <v>56.120000000000005</v>
      </c>
      <c r="U58" s="205">
        <v>171.70000000000002</v>
      </c>
      <c r="V58" s="205">
        <v>74.240000000000009</v>
      </c>
      <c r="W58" s="206">
        <v>11.73</v>
      </c>
      <c r="X58" s="205">
        <v>12050</v>
      </c>
      <c r="Y58" s="205"/>
      <c r="Z58" s="205">
        <v>20226.351999999999</v>
      </c>
      <c r="AA58" s="189"/>
      <c r="AB58" s="140">
        <v>260</v>
      </c>
      <c r="AC58" s="190">
        <f t="shared" si="10"/>
        <v>0.85387972569557469</v>
      </c>
      <c r="AD58" s="27">
        <f t="shared" si="11"/>
        <v>-5.9937490814976548E-2</v>
      </c>
      <c r="AE58" s="341">
        <f t="shared" si="12"/>
        <v>70.180547466511356</v>
      </c>
      <c r="AF58" s="341">
        <f t="shared" si="13"/>
        <v>33.204739597685318</v>
      </c>
      <c r="AG58" s="342">
        <f t="shared" si="14"/>
        <v>77.793661538461535</v>
      </c>
      <c r="AH58" s="343">
        <f t="shared" si="15"/>
        <v>64.665003563791871</v>
      </c>
      <c r="AI58" s="343">
        <f t="shared" si="16"/>
        <v>23.765553372626066</v>
      </c>
      <c r="AJ58" s="341">
        <f t="shared" si="17"/>
        <v>2.113570180547466</v>
      </c>
      <c r="AK58" s="342">
        <f t="shared" si="18"/>
        <v>55.735332047395978</v>
      </c>
      <c r="AL58" s="344">
        <f t="shared" si="20"/>
        <v>1724.3266837169649</v>
      </c>
      <c r="AM58" s="193"/>
      <c r="AN58" s="196">
        <v>-17.2</v>
      </c>
      <c r="AO58" s="136">
        <v>6.73</v>
      </c>
      <c r="AQ58" s="241"/>
      <c r="AR58" s="241"/>
      <c r="AS58" s="238"/>
      <c r="AT58" s="238"/>
    </row>
    <row r="59" spans="4:46" x14ac:dyDescent="0.2">
      <c r="D59" s="234"/>
      <c r="E59" s="322" t="s">
        <v>1</v>
      </c>
      <c r="F59" s="186">
        <v>42301320460000</v>
      </c>
      <c r="G59" s="192">
        <v>995859.11</v>
      </c>
      <c r="H59" s="192">
        <v>758722.95</v>
      </c>
      <c r="I59" s="132">
        <v>11120</v>
      </c>
      <c r="J59" s="188">
        <v>4.077175271452453</v>
      </c>
      <c r="K59" s="203">
        <v>72</v>
      </c>
      <c r="L59" s="204">
        <v>7.49</v>
      </c>
      <c r="M59" s="205">
        <v>866.2</v>
      </c>
      <c r="N59" s="166">
        <v>23.559308832345994</v>
      </c>
      <c r="O59" s="187">
        <v>31235.777300000002</v>
      </c>
      <c r="P59" s="206">
        <v>0.74</v>
      </c>
      <c r="Q59" s="205">
        <v>140.9</v>
      </c>
      <c r="R59" s="205">
        <v>323.89999999999998</v>
      </c>
      <c r="S59" s="205"/>
      <c r="T59" s="205">
        <v>50.24</v>
      </c>
      <c r="U59" s="205">
        <v>160.30000000000001</v>
      </c>
      <c r="V59" s="205">
        <v>74.3</v>
      </c>
      <c r="W59" s="206">
        <v>4.41</v>
      </c>
      <c r="X59" s="205">
        <v>11330</v>
      </c>
      <c r="Y59" s="205"/>
      <c r="Z59" s="205">
        <v>19000.987300000001</v>
      </c>
      <c r="AA59" s="189"/>
      <c r="AB59" s="140">
        <v>150</v>
      </c>
      <c r="AC59" s="190">
        <f t="shared" si="10"/>
        <v>1.1624284912337266</v>
      </c>
      <c r="AD59" s="27">
        <f t="shared" si="11"/>
        <v>-5.9311854897411087E-2</v>
      </c>
      <c r="AE59" s="341">
        <f t="shared" si="12"/>
        <v>70.679975046787263</v>
      </c>
      <c r="AF59" s="341">
        <f t="shared" si="13"/>
        <v>34.979932077801791</v>
      </c>
      <c r="AG59" s="342">
        <f t="shared" si="14"/>
        <v>126.67324866666667</v>
      </c>
      <c r="AH59" s="343">
        <f t="shared" si="15"/>
        <v>64.470541401273877</v>
      </c>
      <c r="AI59" s="343">
        <f t="shared" si="16"/>
        <v>22.987934705464866</v>
      </c>
      <c r="AJ59" s="341">
        <f t="shared" si="17"/>
        <v>2.0205864004990639</v>
      </c>
      <c r="AK59" s="342">
        <f t="shared" si="18"/>
        <v>58.663128434702074</v>
      </c>
      <c r="AL59" s="344">
        <f t="shared" si="20"/>
        <v>4308.6139002267573</v>
      </c>
      <c r="AM59" s="193"/>
      <c r="AN59" s="196">
        <v>-17.7</v>
      </c>
      <c r="AO59" s="136">
        <v>6.81</v>
      </c>
      <c r="AQ59" s="241"/>
      <c r="AR59" s="241"/>
      <c r="AS59" s="238"/>
      <c r="AT59" s="238"/>
    </row>
    <row r="60" spans="4:46" x14ac:dyDescent="0.2">
      <c r="D60" s="246"/>
      <c r="E60" s="322" t="s">
        <v>1</v>
      </c>
      <c r="F60" s="186">
        <v>42301320500000</v>
      </c>
      <c r="G60" s="192">
        <v>995845.64</v>
      </c>
      <c r="H60" s="192">
        <v>758708.21</v>
      </c>
      <c r="I60" s="132">
        <v>11160</v>
      </c>
      <c r="J60" s="188">
        <v>4.9108556657259177</v>
      </c>
      <c r="K60" s="197">
        <v>72</v>
      </c>
      <c r="L60" s="198">
        <v>8.0299999999999994</v>
      </c>
      <c r="M60" s="199">
        <v>1122.3999999999999</v>
      </c>
      <c r="N60" s="165">
        <v>21.490017506752164</v>
      </c>
      <c r="O60" s="187">
        <v>34540.395893606998</v>
      </c>
      <c r="P60" s="200">
        <v>4.5695930169999999</v>
      </c>
      <c r="Q60" s="199">
        <v>150.4842103</v>
      </c>
      <c r="R60" s="199">
        <v>325.91315950000001</v>
      </c>
      <c r="S60" s="199"/>
      <c r="T60" s="199">
        <v>52.684522830000006</v>
      </c>
      <c r="U60" s="199">
        <v>171.28075609999999</v>
      </c>
      <c r="V60" s="199">
        <v>76.547227669999998</v>
      </c>
      <c r="W60" s="200">
        <v>20.986836279999999</v>
      </c>
      <c r="X60" s="199">
        <v>12019.742490000001</v>
      </c>
      <c r="Y60" s="199">
        <v>18.187097910000002</v>
      </c>
      <c r="Z60" s="199">
        <v>21500</v>
      </c>
      <c r="AA60" s="189"/>
      <c r="AB60" s="137">
        <v>200</v>
      </c>
      <c r="AC60" s="190">
        <f t="shared" si="10"/>
        <v>0.96338787803396653</v>
      </c>
      <c r="AD60" s="27">
        <f t="shared" si="11"/>
        <v>-0.10489589220107141</v>
      </c>
      <c r="AE60" s="341">
        <f t="shared" si="12"/>
        <v>70.175673926745361</v>
      </c>
      <c r="AF60" s="341">
        <f t="shared" si="13"/>
        <v>36.880199954000325</v>
      </c>
      <c r="AG60" s="342">
        <f t="shared" si="14"/>
        <v>107.5</v>
      </c>
      <c r="AH60" s="343">
        <f t="shared" si="15"/>
        <v>61.86127196247778</v>
      </c>
      <c r="AI60" s="343">
        <f t="shared" si="16"/>
        <v>21.657631644560652</v>
      </c>
      <c r="AJ60" s="341">
        <f t="shared" si="17"/>
        <v>1.9028007986473388</v>
      </c>
      <c r="AK60" s="342">
        <f t="shared" si="18"/>
        <v>65.968493058041119</v>
      </c>
      <c r="AL60" s="344">
        <f t="shared" si="20"/>
        <v>1024.4516950126988</v>
      </c>
      <c r="AM60" s="201"/>
      <c r="AN60" s="200">
        <v>-19.2</v>
      </c>
      <c r="AO60" s="138">
        <v>6.7</v>
      </c>
      <c r="AQ60" s="250"/>
      <c r="AR60" s="250"/>
      <c r="AS60" s="251"/>
      <c r="AT60" s="250"/>
    </row>
    <row r="61" spans="4:46" x14ac:dyDescent="0.2">
      <c r="D61" s="234"/>
      <c r="E61" s="322" t="s">
        <v>1</v>
      </c>
      <c r="F61" s="186">
        <v>42301320100100</v>
      </c>
      <c r="G61" s="141">
        <v>1018427.2043</v>
      </c>
      <c r="H61" s="141">
        <v>752403.89110000001</v>
      </c>
      <c r="I61" s="132">
        <v>11480</v>
      </c>
      <c r="J61" s="188">
        <v>4.8661744770710582</v>
      </c>
      <c r="K61" s="189">
        <v>72</v>
      </c>
      <c r="L61" s="189">
        <v>7.88</v>
      </c>
      <c r="M61" s="187">
        <v>780.8</v>
      </c>
      <c r="N61" s="163">
        <v>20.035374454227959</v>
      </c>
      <c r="O61" s="187">
        <v>37301.174424302</v>
      </c>
      <c r="P61" s="188">
        <v>1.4115267420000002</v>
      </c>
      <c r="Q61" s="187">
        <v>202.43917279999999</v>
      </c>
      <c r="R61" s="187">
        <v>394.31965579999996</v>
      </c>
      <c r="S61" s="188"/>
      <c r="T61" s="187">
        <v>64.328526629999999</v>
      </c>
      <c r="U61" s="187">
        <v>181.28562399999998</v>
      </c>
      <c r="V61" s="187">
        <v>67.613932169999998</v>
      </c>
      <c r="W61" s="188">
        <v>11.43746103</v>
      </c>
      <c r="X61" s="187">
        <v>14037.025549999998</v>
      </c>
      <c r="Y61" s="187">
        <v>21.312975130000002</v>
      </c>
      <c r="Z61" s="187">
        <v>22200</v>
      </c>
      <c r="AA61" s="189"/>
      <c r="AB61" s="133">
        <v>120</v>
      </c>
      <c r="AC61" s="190">
        <f t="shared" si="10"/>
        <v>1.459321850065614</v>
      </c>
      <c r="AD61" s="27">
        <f t="shared" si="11"/>
        <v>-1.7844922775946473E-2</v>
      </c>
      <c r="AE61" s="341">
        <f t="shared" si="12"/>
        <v>77.43043954770512</v>
      </c>
      <c r="AF61" s="341">
        <f t="shared" si="13"/>
        <v>35.598087347488502</v>
      </c>
      <c r="AG61" s="342">
        <f t="shared" si="14"/>
        <v>185</v>
      </c>
      <c r="AH61" s="343">
        <f t="shared" si="15"/>
        <v>61.297790647066776</v>
      </c>
      <c r="AI61" s="343">
        <f t="shared" si="16"/>
        <v>19.47842654887592</v>
      </c>
      <c r="AJ61" s="341">
        <f t="shared" si="17"/>
        <v>2.1751292082597788</v>
      </c>
      <c r="AK61" s="342">
        <f t="shared" si="18"/>
        <v>56.299501365105428</v>
      </c>
      <c r="AL61" s="344">
        <f t="shared" si="20"/>
        <v>1940.9902199247101</v>
      </c>
      <c r="AM61" s="191"/>
      <c r="AN61" s="188">
        <v>-17.899999999999999</v>
      </c>
      <c r="AO61" s="134">
        <v>6.79</v>
      </c>
      <c r="AQ61" s="271"/>
      <c r="AR61" s="271"/>
      <c r="AS61" s="239"/>
      <c r="AT61" s="240"/>
    </row>
    <row r="62" spans="4:46" x14ac:dyDescent="0.2">
      <c r="D62" s="234"/>
      <c r="E62" s="322" t="s">
        <v>1</v>
      </c>
      <c r="F62" s="186">
        <v>42301320620000</v>
      </c>
      <c r="G62" s="187">
        <v>1032410.2312</v>
      </c>
      <c r="H62" s="187">
        <v>737723.33440000005</v>
      </c>
      <c r="I62" s="132">
        <v>11560</v>
      </c>
      <c r="J62" s="188">
        <v>4.8986231047793378</v>
      </c>
      <c r="K62" s="189">
        <v>72</v>
      </c>
      <c r="L62" s="189">
        <v>8.0299999999999994</v>
      </c>
      <c r="M62" s="187">
        <v>951.59999999999991</v>
      </c>
      <c r="N62" s="163">
        <v>22.25048135882448</v>
      </c>
      <c r="O62" s="187">
        <v>33253.767423186</v>
      </c>
      <c r="P62" s="188">
        <v>1.6186212160000002</v>
      </c>
      <c r="Q62" s="187">
        <v>150.49778000000001</v>
      </c>
      <c r="R62" s="187">
        <v>273.88798919999999</v>
      </c>
      <c r="S62" s="188"/>
      <c r="T62" s="187">
        <v>47.309798199999996</v>
      </c>
      <c r="U62" s="187">
        <v>182.74991110000002</v>
      </c>
      <c r="V62" s="187">
        <v>60.847917330000001</v>
      </c>
      <c r="W62" s="188">
        <v>11.640371480000001</v>
      </c>
      <c r="X62" s="187">
        <v>12774.959620000001</v>
      </c>
      <c r="Y62" s="187">
        <v>20.25541466</v>
      </c>
      <c r="Z62" s="187">
        <v>19550</v>
      </c>
      <c r="AA62" s="189"/>
      <c r="AB62" s="133">
        <v>180</v>
      </c>
      <c r="AC62" s="190">
        <f t="shared" si="10"/>
        <v>0.91491484264670342</v>
      </c>
      <c r="AD62" s="27">
        <f t="shared" si="11"/>
        <v>5.4227489576827862E-3</v>
      </c>
      <c r="AE62" s="341">
        <f t="shared" si="12"/>
        <v>69.904053813791435</v>
      </c>
      <c r="AF62" s="341">
        <f t="shared" si="13"/>
        <v>46.643007812479865</v>
      </c>
      <c r="AG62" s="342">
        <f t="shared" si="14"/>
        <v>108.61111111111111</v>
      </c>
      <c r="AH62" s="343">
        <f t="shared" si="15"/>
        <v>57.892445036893022</v>
      </c>
      <c r="AI62" s="343">
        <f t="shared" si="16"/>
        <v>18.198805935874933</v>
      </c>
      <c r="AJ62" s="341">
        <f t="shared" si="17"/>
        <v>1.4987038163325266</v>
      </c>
      <c r="AK62" s="342">
        <f t="shared" si="18"/>
        <v>71.379544817221216</v>
      </c>
      <c r="AL62" s="344">
        <f t="shared" si="20"/>
        <v>1679.4996649024467</v>
      </c>
      <c r="AM62" s="191"/>
      <c r="AN62" s="188">
        <v>-17.600000000000001</v>
      </c>
      <c r="AO62" s="134">
        <v>6.55</v>
      </c>
      <c r="AQ62" s="271"/>
      <c r="AR62" s="271"/>
      <c r="AS62" s="239"/>
      <c r="AT62" s="240"/>
    </row>
    <row r="63" spans="4:46" x14ac:dyDescent="0.2">
      <c r="D63" s="246"/>
      <c r="E63" s="322" t="s">
        <v>1</v>
      </c>
      <c r="F63" s="186">
        <v>42389335090000</v>
      </c>
      <c r="G63" s="192">
        <v>965534.94099999999</v>
      </c>
      <c r="H63" s="192">
        <v>705987.01280000003</v>
      </c>
      <c r="I63" s="132">
        <v>10730</v>
      </c>
      <c r="J63" s="188">
        <v>2.6433956465143189</v>
      </c>
      <c r="K63" s="197">
        <v>72</v>
      </c>
      <c r="L63" s="198">
        <v>7.9</v>
      </c>
      <c r="M63" s="199">
        <v>1390.7999999999997</v>
      </c>
      <c r="N63" s="165">
        <v>18.009562777186279</v>
      </c>
      <c r="O63" s="187">
        <v>41920.6680426651</v>
      </c>
      <c r="P63" s="200"/>
      <c r="Q63" s="199">
        <v>108.50659229999999</v>
      </c>
      <c r="R63" s="199">
        <v>392.29107070000003</v>
      </c>
      <c r="S63" s="199">
        <v>0.58610163510000002</v>
      </c>
      <c r="T63" s="199">
        <v>87.240209649999997</v>
      </c>
      <c r="U63" s="199">
        <v>210.62926699999997</v>
      </c>
      <c r="V63" s="199">
        <v>61.100451360000001</v>
      </c>
      <c r="W63" s="200">
        <v>17.801853170000001</v>
      </c>
      <c r="X63" s="199">
        <v>14990.341049999999</v>
      </c>
      <c r="Y63" s="199">
        <v>12.171446850000001</v>
      </c>
      <c r="Z63" s="199">
        <v>25100</v>
      </c>
      <c r="AA63" s="189">
        <v>225</v>
      </c>
      <c r="AB63" s="137">
        <v>940</v>
      </c>
      <c r="AC63" s="190">
        <f t="shared" si="10"/>
        <v>1.7452936564619085E-4</v>
      </c>
      <c r="AD63" s="27">
        <f t="shared" si="11"/>
        <v>-5.819810268289792E-2</v>
      </c>
      <c r="AE63" s="341">
        <f t="shared" si="12"/>
        <v>71.169316892699442</v>
      </c>
      <c r="AF63" s="341">
        <f t="shared" si="13"/>
        <v>38.212292273824623</v>
      </c>
      <c r="AG63" s="342">
        <f t="shared" si="14"/>
        <v>26.702127659574469</v>
      </c>
      <c r="AH63" s="343">
        <f t="shared" si="15"/>
        <v>44.966773036634955</v>
      </c>
      <c r="AI63" s="343">
        <f t="shared" si="16"/>
        <v>36.153662407477526</v>
      </c>
      <c r="AJ63" s="341">
        <f t="shared" si="17"/>
        <v>1.8624718031231629</v>
      </c>
      <c r="AK63" s="342">
        <f t="shared" si="18"/>
        <v>63.983103044409923</v>
      </c>
      <c r="AL63" s="344">
        <f t="shared" si="20"/>
        <v>1409.965567084834</v>
      </c>
      <c r="AM63" s="291">
        <v>0.70924700313829836</v>
      </c>
      <c r="AN63" s="200">
        <v>-15.8</v>
      </c>
      <c r="AO63" s="138">
        <v>6.54</v>
      </c>
      <c r="AQ63" s="269"/>
      <c r="AR63" s="269"/>
      <c r="AS63" s="251"/>
      <c r="AT63" s="250"/>
    </row>
    <row r="64" spans="4:46" x14ac:dyDescent="0.2">
      <c r="D64" s="234"/>
      <c r="E64" s="322" t="s">
        <v>1</v>
      </c>
      <c r="F64" s="186">
        <v>42301321740000</v>
      </c>
      <c r="G64" s="187">
        <v>1020537.1216</v>
      </c>
      <c r="H64" s="187">
        <v>762321.57189999998</v>
      </c>
      <c r="I64" s="132">
        <v>11590</v>
      </c>
      <c r="J64" s="188">
        <v>3.3237227722772276</v>
      </c>
      <c r="K64" s="189">
        <v>72</v>
      </c>
      <c r="L64" s="189">
        <v>8.07</v>
      </c>
      <c r="M64" s="187">
        <v>829.59999999999991</v>
      </c>
      <c r="N64" s="163">
        <v>17.817369980185976</v>
      </c>
      <c r="O64" s="187">
        <v>42416.201917116996</v>
      </c>
      <c r="P64" s="188">
        <v>5.7701612469999999</v>
      </c>
      <c r="Q64" s="187">
        <v>246.20637799999997</v>
      </c>
      <c r="R64" s="187">
        <v>500.92521359999995</v>
      </c>
      <c r="S64" s="188"/>
      <c r="T64" s="187">
        <v>78.73583871999999</v>
      </c>
      <c r="U64" s="187">
        <v>215.21941020000003</v>
      </c>
      <c r="V64" s="187">
        <v>65.729050520000001</v>
      </c>
      <c r="W64" s="188">
        <v>10.80798577</v>
      </c>
      <c r="X64" s="187">
        <v>15811.095290000001</v>
      </c>
      <c r="Y64" s="187">
        <v>21.712589060000003</v>
      </c>
      <c r="Z64" s="187">
        <v>25300</v>
      </c>
      <c r="AA64" s="189"/>
      <c r="AB64" s="133">
        <v>160</v>
      </c>
      <c r="AC64" s="190">
        <f t="shared" si="10"/>
        <v>1.4251069708210966</v>
      </c>
      <c r="AD64" s="27">
        <f t="shared" si="11"/>
        <v>-2.6117153208400579E-2</v>
      </c>
      <c r="AE64" s="341">
        <f t="shared" si="12"/>
        <v>73.465006131682074</v>
      </c>
      <c r="AF64" s="341">
        <f t="shared" si="13"/>
        <v>31.563784095374995</v>
      </c>
      <c r="AG64" s="342">
        <f t="shared" si="14"/>
        <v>158.125</v>
      </c>
      <c r="AH64" s="343">
        <f t="shared" si="15"/>
        <v>63.620991627635767</v>
      </c>
      <c r="AI64" s="343">
        <f t="shared" si="16"/>
        <v>20.345744804385205</v>
      </c>
      <c r="AJ64" s="341">
        <f t="shared" si="17"/>
        <v>2.3275094617836651</v>
      </c>
      <c r="AK64" s="342">
        <f t="shared" si="18"/>
        <v>50.506541322159556</v>
      </c>
      <c r="AL64" s="344">
        <f t="shared" si="20"/>
        <v>2340.8617052611089</v>
      </c>
      <c r="AM64" s="191"/>
      <c r="AN64" s="188">
        <v>-18.3</v>
      </c>
      <c r="AO64" s="134">
        <v>6.59</v>
      </c>
      <c r="AQ64" s="271"/>
      <c r="AR64" s="271"/>
      <c r="AS64" s="239"/>
      <c r="AT64" s="240"/>
    </row>
    <row r="65" spans="4:46" x14ac:dyDescent="0.2">
      <c r="D65" s="234"/>
      <c r="E65" s="322" t="s">
        <v>1</v>
      </c>
      <c r="F65" s="186">
        <v>42301321770000</v>
      </c>
      <c r="G65" s="187">
        <v>1021520.7196</v>
      </c>
      <c r="H65" s="187">
        <v>762610.64650000003</v>
      </c>
      <c r="I65" s="132">
        <v>11620</v>
      </c>
      <c r="J65" s="188">
        <v>3.1505061807801087</v>
      </c>
      <c r="K65" s="189">
        <v>72</v>
      </c>
      <c r="L65" s="189">
        <v>7.83</v>
      </c>
      <c r="M65" s="187">
        <v>805.19999999999993</v>
      </c>
      <c r="N65" s="163">
        <v>17.100550615560362</v>
      </c>
      <c r="O65" s="187">
        <v>44367.067599653994</v>
      </c>
      <c r="P65" s="188">
        <v>2.038179634</v>
      </c>
      <c r="Q65" s="187">
        <v>250.00027660000001</v>
      </c>
      <c r="R65" s="187">
        <v>513.16442369999993</v>
      </c>
      <c r="S65" s="188"/>
      <c r="T65" s="187">
        <v>82.291205820000002</v>
      </c>
      <c r="U65" s="187">
        <v>222.11575539999998</v>
      </c>
      <c r="V65" s="187">
        <v>64.20593495</v>
      </c>
      <c r="W65" s="188">
        <v>6.5848749299999998</v>
      </c>
      <c r="X65" s="187">
        <v>16695.771789999999</v>
      </c>
      <c r="Y65" s="187">
        <v>20.89515862</v>
      </c>
      <c r="Z65" s="187">
        <v>26350</v>
      </c>
      <c r="AA65" s="189"/>
      <c r="AB65" s="133">
        <v>160</v>
      </c>
      <c r="AC65" s="190">
        <f t="shared" si="10"/>
        <v>1.4421761694227859</v>
      </c>
      <c r="AD65" s="27">
        <f t="shared" si="11"/>
        <v>-1.6373437602618345E-2</v>
      </c>
      <c r="AE65" s="341">
        <f t="shared" si="12"/>
        <v>75.166985610422842</v>
      </c>
      <c r="AF65" s="341">
        <f t="shared" si="13"/>
        <v>32.534936209374642</v>
      </c>
      <c r="AG65" s="342">
        <f t="shared" si="14"/>
        <v>164.6875</v>
      </c>
      <c r="AH65" s="343">
        <f t="shared" si="15"/>
        <v>62.359570331545775</v>
      </c>
      <c r="AI65" s="343">
        <f t="shared" si="16"/>
        <v>20.526554237420388</v>
      </c>
      <c r="AJ65" s="341">
        <f t="shared" si="17"/>
        <v>2.310346795416927</v>
      </c>
      <c r="AK65" s="342">
        <f t="shared" si="18"/>
        <v>51.348064641761724</v>
      </c>
      <c r="AL65" s="344">
        <f t="shared" si="20"/>
        <v>4001.5946058371073</v>
      </c>
      <c r="AM65" s="191"/>
      <c r="AN65" s="188">
        <v>-18.3</v>
      </c>
      <c r="AO65" s="134">
        <v>6.71</v>
      </c>
      <c r="AQ65" s="271"/>
      <c r="AR65" s="271"/>
      <c r="AS65" s="239"/>
      <c r="AT65" s="240"/>
    </row>
    <row r="66" spans="4:46" x14ac:dyDescent="0.2">
      <c r="D66" s="234"/>
      <c r="E66" s="322" t="s">
        <v>1</v>
      </c>
      <c r="F66" s="186">
        <v>42389342480100</v>
      </c>
      <c r="G66" s="187">
        <v>881146.83429999999</v>
      </c>
      <c r="H66" s="187">
        <v>829365.63879999996</v>
      </c>
      <c r="I66" s="132">
        <v>10150</v>
      </c>
      <c r="J66" s="188">
        <v>1.6432819849189955</v>
      </c>
      <c r="K66" s="189">
        <v>72</v>
      </c>
      <c r="L66" s="189">
        <v>7.23</v>
      </c>
      <c r="M66" s="187">
        <v>610</v>
      </c>
      <c r="N66" s="163">
        <v>8.8342875990814385</v>
      </c>
      <c r="O66" s="187">
        <v>91461.036820737005</v>
      </c>
      <c r="P66" s="188">
        <v>4.9628394469999995</v>
      </c>
      <c r="Q66" s="187">
        <v>951.90145029999996</v>
      </c>
      <c r="R66" s="187">
        <v>2750.5815340000004</v>
      </c>
      <c r="S66" s="188"/>
      <c r="T66" s="187">
        <v>399.86401439999997</v>
      </c>
      <c r="U66" s="187">
        <v>505.28508710000006</v>
      </c>
      <c r="V66" s="187">
        <v>80.808687509999999</v>
      </c>
      <c r="W66" s="188"/>
      <c r="X66" s="187">
        <v>31103.269640000002</v>
      </c>
      <c r="Y66" s="187">
        <v>24.363567979999999</v>
      </c>
      <c r="Z66" s="187">
        <v>55500</v>
      </c>
      <c r="AA66" s="189">
        <v>419</v>
      </c>
      <c r="AB66" s="133">
        <v>140</v>
      </c>
      <c r="AC66" s="190">
        <f t="shared" si="10"/>
        <v>2.7238091336439831</v>
      </c>
      <c r="AD66" s="27">
        <f t="shared" si="11"/>
        <v>-0.10317595696121287</v>
      </c>
      <c r="AE66" s="341">
        <f t="shared" si="12"/>
        <v>61.555882874976696</v>
      </c>
      <c r="AF66" s="341">
        <f t="shared" si="13"/>
        <v>11.307888624835071</v>
      </c>
      <c r="AG66" s="342">
        <f t="shared" si="14"/>
        <v>396.42857142857144</v>
      </c>
      <c r="AH66" s="343">
        <f t="shared" si="15"/>
        <v>68.787923767715782</v>
      </c>
      <c r="AI66" s="343">
        <f t="shared" si="16"/>
        <v>28.895654409740956</v>
      </c>
      <c r="AJ66" s="341">
        <f t="shared" si="17"/>
        <v>5.4436230243534531</v>
      </c>
      <c r="AK66" s="342">
        <f t="shared" si="18"/>
        <v>20.177551297412293</v>
      </c>
      <c r="AL66" s="344"/>
      <c r="AM66" s="291">
        <v>0.70917462635779649</v>
      </c>
      <c r="AN66" s="188">
        <v>-22.5</v>
      </c>
      <c r="AO66" s="134">
        <v>7.38</v>
      </c>
      <c r="AQ66" s="269"/>
      <c r="AR66" s="269"/>
      <c r="AS66" s="239"/>
      <c r="AT66" s="240"/>
    </row>
    <row r="67" spans="4:46" x14ac:dyDescent="0.2">
      <c r="D67" s="234"/>
      <c r="E67" s="322" t="s">
        <v>1</v>
      </c>
      <c r="F67" s="186">
        <v>42389343460000</v>
      </c>
      <c r="G67" s="187">
        <v>914268.4865</v>
      </c>
      <c r="H67" s="187">
        <v>765328.81039999996</v>
      </c>
      <c r="I67" s="132">
        <v>10670</v>
      </c>
      <c r="J67" s="188">
        <v>2.8233072170978075</v>
      </c>
      <c r="K67" s="189">
        <v>72</v>
      </c>
      <c r="L67" s="189">
        <v>7.68</v>
      </c>
      <c r="M67" s="187">
        <v>683.19999999999993</v>
      </c>
      <c r="N67" s="163">
        <v>12.813694192548597</v>
      </c>
      <c r="O67" s="187">
        <v>60860.840482478496</v>
      </c>
      <c r="P67" s="188">
        <v>5.412500809</v>
      </c>
      <c r="Q67" s="187">
        <v>439.37619420000004</v>
      </c>
      <c r="R67" s="187">
        <v>1111.8005930000002</v>
      </c>
      <c r="S67" s="188">
        <v>0.37966401950000001</v>
      </c>
      <c r="T67" s="187">
        <v>166.9334451</v>
      </c>
      <c r="U67" s="187">
        <v>332.63130410000002</v>
      </c>
      <c r="V67" s="187">
        <v>81.398149189999998</v>
      </c>
      <c r="W67" s="188">
        <v>11.032583020000001</v>
      </c>
      <c r="X67" s="187">
        <v>22158.485259999998</v>
      </c>
      <c r="Y67" s="187">
        <v>13.390789040000001</v>
      </c>
      <c r="Z67" s="187">
        <v>36500</v>
      </c>
      <c r="AA67" s="189"/>
      <c r="AB67" s="133">
        <v>40</v>
      </c>
      <c r="AC67" s="190">
        <f t="shared" si="10"/>
        <v>2.9691267281012244</v>
      </c>
      <c r="AD67" s="27">
        <f t="shared" si="11"/>
        <v>-4.6622745788969563E-2</v>
      </c>
      <c r="AE67" s="341">
        <f t="shared" si="12"/>
        <v>66.61575440097009</v>
      </c>
      <c r="AF67" s="341">
        <f t="shared" si="13"/>
        <v>19.930269330230512</v>
      </c>
      <c r="AG67" s="342">
        <f t="shared" si="14"/>
        <v>912.5</v>
      </c>
      <c r="AH67" s="343">
        <f t="shared" si="15"/>
        <v>66.601428631271929</v>
      </c>
      <c r="AI67" s="343">
        <f t="shared" si="16"/>
        <v>25.304069899015026</v>
      </c>
      <c r="AJ67" s="341">
        <f t="shared" si="17"/>
        <v>3.3424412534117836</v>
      </c>
      <c r="AK67" s="342">
        <f t="shared" si="18"/>
        <v>32.829628109399643</v>
      </c>
      <c r="AL67" s="344">
        <f t="shared" ref="AL67:AL73" si="21">Z67/W67</f>
        <v>3308.3820836727318</v>
      </c>
      <c r="AM67" s="191"/>
      <c r="AN67" s="188">
        <v>-21.3</v>
      </c>
      <c r="AO67" s="134">
        <v>6.92</v>
      </c>
      <c r="AQ67" s="271"/>
      <c r="AR67" s="271"/>
      <c r="AS67" s="239"/>
      <c r="AT67" s="240"/>
    </row>
    <row r="68" spans="4:46" x14ac:dyDescent="0.2">
      <c r="D68" s="234"/>
      <c r="E68" s="322" t="s">
        <v>1</v>
      </c>
      <c r="F68" s="186">
        <v>42301316250000</v>
      </c>
      <c r="G68" s="192">
        <v>931197.10049999994</v>
      </c>
      <c r="H68" s="192">
        <v>791156.91630000004</v>
      </c>
      <c r="I68" s="132">
        <v>10850</v>
      </c>
      <c r="J68" s="188">
        <v>4.9948808820633985</v>
      </c>
      <c r="K68" s="203">
        <v>72</v>
      </c>
      <c r="L68" s="204">
        <v>6.58</v>
      </c>
      <c r="M68" s="205">
        <v>512.4</v>
      </c>
      <c r="N68" s="166"/>
      <c r="O68" s="187">
        <v>45247.419799999996</v>
      </c>
      <c r="P68" s="206">
        <v>1.23</v>
      </c>
      <c r="Q68" s="205">
        <v>309.7</v>
      </c>
      <c r="R68" s="205">
        <v>1056</v>
      </c>
      <c r="S68" s="205"/>
      <c r="T68" s="205">
        <v>194.3</v>
      </c>
      <c r="U68" s="205">
        <v>251.5</v>
      </c>
      <c r="V68" s="205">
        <v>80.83</v>
      </c>
      <c r="W68" s="206">
        <v>2.1</v>
      </c>
      <c r="X68" s="205">
        <v>16360</v>
      </c>
      <c r="Y68" s="205"/>
      <c r="Z68" s="205">
        <v>26801.759799999996</v>
      </c>
      <c r="AA68" s="189">
        <v>228</v>
      </c>
      <c r="AB68" s="140">
        <v>190</v>
      </c>
      <c r="AC68" s="190">
        <f t="shared" si="10"/>
        <v>1.8309412853256233</v>
      </c>
      <c r="AD68" s="27">
        <f t="shared" si="11"/>
        <v>-4.2759441463060127E-2</v>
      </c>
      <c r="AE68" s="341">
        <f t="shared" si="12"/>
        <v>65.049701789264418</v>
      </c>
      <c r="AF68" s="341">
        <f t="shared" si="13"/>
        <v>15.492424242424242</v>
      </c>
      <c r="AG68" s="342">
        <f t="shared" si="14"/>
        <v>141.0618936842105</v>
      </c>
      <c r="AH68" s="343">
        <f t="shared" si="15"/>
        <v>54.348944930519814</v>
      </c>
      <c r="AI68" s="343">
        <f t="shared" si="16"/>
        <v>34.0975137229577</v>
      </c>
      <c r="AJ68" s="341">
        <f t="shared" si="17"/>
        <v>4.1988071570576544</v>
      </c>
      <c r="AK68" s="342">
        <f t="shared" si="18"/>
        <v>25.380454356060604</v>
      </c>
      <c r="AL68" s="344">
        <f t="shared" si="21"/>
        <v>12762.742761904759</v>
      </c>
      <c r="AM68" s="193"/>
      <c r="AN68" s="196"/>
      <c r="AO68" s="136"/>
      <c r="AQ68" s="241"/>
      <c r="AR68" s="241"/>
      <c r="AS68" s="238"/>
      <c r="AT68" s="238"/>
    </row>
    <row r="69" spans="4:46" x14ac:dyDescent="0.2">
      <c r="D69" s="234"/>
      <c r="E69" s="322" t="s">
        <v>1</v>
      </c>
      <c r="F69" s="186">
        <v>42389340770200</v>
      </c>
      <c r="G69" s="187">
        <v>967571</v>
      </c>
      <c r="H69" s="187">
        <v>694564</v>
      </c>
      <c r="I69" s="132">
        <v>10825</v>
      </c>
      <c r="J69" s="188">
        <v>6.2469155231021025</v>
      </c>
      <c r="K69" s="197">
        <v>72</v>
      </c>
      <c r="L69" s="202">
        <v>7.21</v>
      </c>
      <c r="M69" s="199">
        <v>634.4</v>
      </c>
      <c r="N69" s="165"/>
      <c r="O69" s="187">
        <v>46749.317848505401</v>
      </c>
      <c r="P69" s="200">
        <v>121.3183705</v>
      </c>
      <c r="Q69" s="199">
        <v>304.00430820000003</v>
      </c>
      <c r="R69" s="199">
        <v>520.78711729999998</v>
      </c>
      <c r="S69" s="199">
        <v>0.96866638539999994</v>
      </c>
      <c r="T69" s="199">
        <v>79.021810810000005</v>
      </c>
      <c r="U69" s="199">
        <v>219.8042294</v>
      </c>
      <c r="V69" s="199">
        <v>70.914942969999998</v>
      </c>
      <c r="W69" s="200">
        <v>16.8725998</v>
      </c>
      <c r="X69" s="199">
        <v>16281.112050000002</v>
      </c>
      <c r="Y69" s="199">
        <v>34.513753139999999</v>
      </c>
      <c r="Z69" s="202">
        <v>29100</v>
      </c>
      <c r="AA69" s="189"/>
      <c r="AB69" s="139"/>
      <c r="AC69" s="190"/>
      <c r="AD69" s="27">
        <f t="shared" si="11"/>
        <v>-0.10435147547288963</v>
      </c>
      <c r="AE69" s="341">
        <f t="shared" si="12"/>
        <v>74.07096803570424</v>
      </c>
      <c r="AF69" s="341">
        <f t="shared" si="13"/>
        <v>31.262509208001873</v>
      </c>
      <c r="AG69" s="342"/>
      <c r="AH69" s="343">
        <f t="shared" si="15"/>
        <v>65.904224664274039</v>
      </c>
      <c r="AI69" s="343">
        <f t="shared" si="16"/>
        <v>17.130912400010519</v>
      </c>
      <c r="AJ69" s="341">
        <f t="shared" si="17"/>
        <v>2.3693225499872934</v>
      </c>
      <c r="AK69" s="342">
        <f t="shared" si="18"/>
        <v>55.876958229819103</v>
      </c>
      <c r="AL69" s="344">
        <f t="shared" si="21"/>
        <v>1724.6897540946832</v>
      </c>
      <c r="AM69" s="191"/>
      <c r="AN69" s="188">
        <v>-19.8</v>
      </c>
      <c r="AO69" s="134">
        <v>5.88</v>
      </c>
      <c r="AQ69" s="271"/>
      <c r="AR69" s="271"/>
      <c r="AS69" s="239"/>
      <c r="AT69" s="240"/>
    </row>
    <row r="70" spans="4:46" x14ac:dyDescent="0.2">
      <c r="D70" s="234"/>
      <c r="E70" s="322" t="s">
        <v>1</v>
      </c>
      <c r="F70" s="186">
        <v>42301318040000</v>
      </c>
      <c r="G70" s="192">
        <v>925889.71</v>
      </c>
      <c r="H70" s="192">
        <v>790912.16</v>
      </c>
      <c r="I70" s="132">
        <v>11670</v>
      </c>
      <c r="J70" s="188">
        <v>42.003113648157758</v>
      </c>
      <c r="K70" s="193"/>
      <c r="L70" s="196">
        <v>7.51</v>
      </c>
      <c r="M70" s="192"/>
      <c r="N70" s="135"/>
      <c r="O70" s="187">
        <v>38604.699999999997</v>
      </c>
      <c r="P70" s="194">
        <v>75</v>
      </c>
      <c r="Q70" s="192">
        <v>235</v>
      </c>
      <c r="R70" s="192">
        <v>395</v>
      </c>
      <c r="S70" s="192">
        <v>9.6999999999999993</v>
      </c>
      <c r="T70" s="192">
        <v>67</v>
      </c>
      <c r="U70" s="192">
        <v>215</v>
      </c>
      <c r="V70" s="192"/>
      <c r="W70" s="194">
        <v>31</v>
      </c>
      <c r="X70" s="192">
        <v>14580</v>
      </c>
      <c r="Y70" s="192"/>
      <c r="Z70" s="192">
        <v>22980</v>
      </c>
      <c r="AA70" s="189"/>
      <c r="AB70" s="142">
        <v>17</v>
      </c>
      <c r="AC70" s="190">
        <f>1/SQRT(2)*LN((R70/40.08)/(AB70/96.0626))</f>
        <v>2.8424243221159369</v>
      </c>
      <c r="AD70" s="27">
        <f t="shared" si="11"/>
        <v>-1.5426460395791219E-2</v>
      </c>
      <c r="AE70" s="341">
        <f t="shared" si="12"/>
        <v>67.813953488372093</v>
      </c>
      <c r="AF70" s="341">
        <f t="shared" si="13"/>
        <v>36.911392405063289</v>
      </c>
      <c r="AG70" s="342">
        <f>Z70/AB70</f>
        <v>1351.7647058823529</v>
      </c>
      <c r="AH70" s="343">
        <f t="shared" si="15"/>
        <v>58.955223880597018</v>
      </c>
      <c r="AI70" s="343">
        <f t="shared" si="16"/>
        <v>16.808510638297872</v>
      </c>
      <c r="AJ70" s="341">
        <f t="shared" si="17"/>
        <v>1.8372093023255813</v>
      </c>
      <c r="AK70" s="342">
        <f t="shared" si="18"/>
        <v>58.177215189873415</v>
      </c>
      <c r="AL70" s="344">
        <f t="shared" si="21"/>
        <v>741.29032258064512</v>
      </c>
      <c r="AM70" s="335">
        <v>0.70969000000000004</v>
      </c>
      <c r="AN70" s="196"/>
      <c r="AO70" s="136"/>
      <c r="AQ70" s="272"/>
      <c r="AR70" s="272"/>
      <c r="AS70" s="238"/>
      <c r="AT70" s="238"/>
    </row>
    <row r="71" spans="4:46" x14ac:dyDescent="0.2">
      <c r="D71" s="234"/>
      <c r="E71" s="322" t="s">
        <v>1</v>
      </c>
      <c r="F71" s="186">
        <v>42301323470000</v>
      </c>
      <c r="G71" s="187">
        <v>1052558.9017</v>
      </c>
      <c r="H71" s="187">
        <v>765105.35549999995</v>
      </c>
      <c r="I71" s="132">
        <v>11990</v>
      </c>
      <c r="J71" s="188">
        <v>2.6185053004467709</v>
      </c>
      <c r="K71" s="189">
        <v>72</v>
      </c>
      <c r="L71" s="189">
        <v>7.8</v>
      </c>
      <c r="M71" s="187">
        <v>1000.3999999999999</v>
      </c>
      <c r="N71" s="163">
        <v>15.482595887189204</v>
      </c>
      <c r="O71" s="187">
        <v>49469.070596279998</v>
      </c>
      <c r="P71" s="188">
        <v>3.5449234990000003</v>
      </c>
      <c r="Q71" s="187">
        <v>275.73534469999998</v>
      </c>
      <c r="R71" s="187">
        <v>540.57288540000002</v>
      </c>
      <c r="S71" s="188"/>
      <c r="T71" s="187">
        <v>86.181945889999994</v>
      </c>
      <c r="U71" s="187">
        <v>254.37545169999999</v>
      </c>
      <c r="V71" s="187">
        <v>52.022891080000001</v>
      </c>
      <c r="W71" s="188">
        <v>9.0041814010000003</v>
      </c>
      <c r="X71" s="187">
        <v>18546.459559999999</v>
      </c>
      <c r="Y71" s="187">
        <v>21.17341261</v>
      </c>
      <c r="Z71" s="187">
        <v>29500</v>
      </c>
      <c r="AA71" s="189"/>
      <c r="AB71" s="133">
        <v>180</v>
      </c>
      <c r="AC71" s="190">
        <f>1/SQRT(2)*LN((R71/40.08)/(AB71/96.0626))</f>
        <v>1.3956839923101743</v>
      </c>
      <c r="AD71" s="27">
        <f t="shared" si="11"/>
        <v>-2.1887864960490843E-2</v>
      </c>
      <c r="AE71" s="341">
        <f t="shared" si="12"/>
        <v>72.909785264471736</v>
      </c>
      <c r="AF71" s="341">
        <f t="shared" si="13"/>
        <v>34.308897210551798</v>
      </c>
      <c r="AG71" s="342">
        <f>Z71/AB71</f>
        <v>163.88888888888889</v>
      </c>
      <c r="AH71" s="343">
        <f t="shared" si="15"/>
        <v>62.724608944194735</v>
      </c>
      <c r="AI71" s="343">
        <f t="shared" si="16"/>
        <v>19.604773047435874</v>
      </c>
      <c r="AJ71" s="341">
        <f t="shared" si="17"/>
        <v>2.125098478596628</v>
      </c>
      <c r="AK71" s="342">
        <f t="shared" si="18"/>
        <v>54.571734537094486</v>
      </c>
      <c r="AL71" s="344">
        <f t="shared" si="21"/>
        <v>3276.2556290484931</v>
      </c>
      <c r="AM71" s="191"/>
      <c r="AN71" s="188">
        <v>-18.7</v>
      </c>
      <c r="AO71" s="134">
        <v>6.52</v>
      </c>
      <c r="AQ71" s="271"/>
      <c r="AR71" s="271"/>
      <c r="AS71" s="239"/>
      <c r="AT71" s="240"/>
    </row>
    <row r="72" spans="4:46" x14ac:dyDescent="0.2">
      <c r="D72" s="234"/>
      <c r="E72" s="322" t="s">
        <v>1</v>
      </c>
      <c r="F72" s="186">
        <v>42301321580000</v>
      </c>
      <c r="G72" s="187">
        <v>967114.1642</v>
      </c>
      <c r="H72" s="187">
        <v>842527.58770000003</v>
      </c>
      <c r="I72" s="132">
        <v>11900</v>
      </c>
      <c r="J72" s="188">
        <v>2.9491790391051413</v>
      </c>
      <c r="K72" s="189">
        <v>72</v>
      </c>
      <c r="L72" s="189">
        <v>7.13</v>
      </c>
      <c r="M72" s="187">
        <v>561.19999999999993</v>
      </c>
      <c r="N72" s="163">
        <v>10.708204429063585</v>
      </c>
      <c r="O72" s="187">
        <v>74083.945319706996</v>
      </c>
      <c r="P72" s="188">
        <v>1.647168722</v>
      </c>
      <c r="Q72" s="187">
        <v>495.69152250000002</v>
      </c>
      <c r="R72" s="187">
        <v>2145.937015</v>
      </c>
      <c r="S72" s="188"/>
      <c r="T72" s="187">
        <v>284.64994579999995</v>
      </c>
      <c r="U72" s="187">
        <v>436.57229089999998</v>
      </c>
      <c r="V72" s="187">
        <v>87.417033459999999</v>
      </c>
      <c r="W72" s="188">
        <v>4.5005503449999997</v>
      </c>
      <c r="X72" s="187">
        <v>26431.88593</v>
      </c>
      <c r="Y72" s="187">
        <v>15.643862980000002</v>
      </c>
      <c r="Z72" s="187">
        <v>44000</v>
      </c>
      <c r="AA72" s="189"/>
      <c r="AB72" s="133">
        <v>180</v>
      </c>
      <c r="AC72" s="190">
        <f>1/SQRT(2)*LN((R72/40.08)/(AB72/96.0626))</f>
        <v>2.3705735941333494</v>
      </c>
      <c r="AD72" s="27">
        <f t="shared" si="11"/>
        <v>-5.4066314944712611E-2</v>
      </c>
      <c r="AE72" s="341">
        <f t="shared" si="12"/>
        <v>60.544121743297751</v>
      </c>
      <c r="AF72" s="341">
        <f t="shared" si="13"/>
        <v>12.317176946593655</v>
      </c>
      <c r="AG72" s="342">
        <f>Z72/AB72</f>
        <v>244.44444444444446</v>
      </c>
      <c r="AH72" s="343">
        <f t="shared" si="15"/>
        <v>75.388632482219862</v>
      </c>
      <c r="AI72" s="343">
        <f t="shared" si="16"/>
        <v>43.29178365159553</v>
      </c>
      <c r="AJ72" s="341">
        <f t="shared" si="17"/>
        <v>4.9154219352220458</v>
      </c>
      <c r="AK72" s="342">
        <f t="shared" si="18"/>
        <v>20.503863670015498</v>
      </c>
      <c r="AL72" s="344">
        <f t="shared" si="21"/>
        <v>9776.5821126482697</v>
      </c>
      <c r="AM72" s="191"/>
      <c r="AN72" s="188">
        <v>-20.8</v>
      </c>
      <c r="AO72" s="134">
        <v>6.16</v>
      </c>
      <c r="AQ72" s="271"/>
      <c r="AR72" s="271"/>
      <c r="AS72" s="239"/>
      <c r="AT72" s="240"/>
    </row>
    <row r="73" spans="4:46" x14ac:dyDescent="0.2">
      <c r="D73" s="234"/>
      <c r="E73" s="322" t="s">
        <v>1</v>
      </c>
      <c r="F73" s="186">
        <v>42301320350100</v>
      </c>
      <c r="G73" s="187">
        <v>1040309.8009</v>
      </c>
      <c r="H73" s="187">
        <v>783878.6091</v>
      </c>
      <c r="I73" s="132">
        <v>12080</v>
      </c>
      <c r="J73" s="188">
        <v>3.139816561503936</v>
      </c>
      <c r="K73" s="189">
        <v>72</v>
      </c>
      <c r="L73" s="189">
        <v>7.34</v>
      </c>
      <c r="M73" s="187">
        <v>878.40000000000009</v>
      </c>
      <c r="N73" s="163">
        <v>11.692919543911076</v>
      </c>
      <c r="O73" s="187">
        <v>67277.532991280998</v>
      </c>
      <c r="P73" s="188">
        <v>1.2938739469999998</v>
      </c>
      <c r="Q73" s="187">
        <v>308.3086419</v>
      </c>
      <c r="R73" s="187">
        <v>853.63487819999989</v>
      </c>
      <c r="S73" s="188">
        <v>2.1918782340000003</v>
      </c>
      <c r="T73" s="187">
        <v>126.0529519</v>
      </c>
      <c r="U73" s="187">
        <v>294.1728938</v>
      </c>
      <c r="V73" s="187">
        <v>60.571716029999997</v>
      </c>
      <c r="W73" s="188">
        <v>14.067187269999998</v>
      </c>
      <c r="X73" s="187">
        <v>24265.13897</v>
      </c>
      <c r="Y73" s="187">
        <v>12.1</v>
      </c>
      <c r="Z73" s="187">
        <v>41000</v>
      </c>
      <c r="AA73" s="189"/>
      <c r="AB73" s="133">
        <v>340</v>
      </c>
      <c r="AC73" s="190">
        <f>1/SQRT(2)*LN((R73/40.08)/(AB73/96.0626))</f>
        <v>1.2690307849710432</v>
      </c>
      <c r="AD73" s="27">
        <f t="shared" si="11"/>
        <v>-6.4611260128333833E-2</v>
      </c>
      <c r="AE73" s="341">
        <f t="shared" si="12"/>
        <v>82.485978420898277</v>
      </c>
      <c r="AF73" s="341">
        <f t="shared" si="13"/>
        <v>28.425664871105315</v>
      </c>
      <c r="AG73" s="342">
        <f>Z73/AB73</f>
        <v>120.58823529411765</v>
      </c>
      <c r="AH73" s="343">
        <f t="shared" si="15"/>
        <v>67.720340169201535</v>
      </c>
      <c r="AI73" s="343">
        <f t="shared" si="16"/>
        <v>27.687672747002551</v>
      </c>
      <c r="AJ73" s="341">
        <f t="shared" si="17"/>
        <v>2.901813512363796</v>
      </c>
      <c r="AK73" s="342">
        <f t="shared" si="18"/>
        <v>48.029902534504949</v>
      </c>
      <c r="AL73" s="344">
        <f t="shared" si="21"/>
        <v>2914.5840752001309</v>
      </c>
      <c r="AM73" s="191"/>
      <c r="AN73" s="188">
        <v>-19.8</v>
      </c>
      <c r="AO73" s="134">
        <v>6.39</v>
      </c>
      <c r="AQ73" s="271"/>
      <c r="AR73" s="271"/>
      <c r="AS73" s="239"/>
      <c r="AT73" s="240"/>
    </row>
    <row r="74" spans="4:46" x14ac:dyDescent="0.2">
      <c r="D74" s="234"/>
      <c r="E74" s="322" t="s">
        <v>1</v>
      </c>
      <c r="F74" s="186">
        <v>42301320340000</v>
      </c>
      <c r="G74" s="192">
        <v>995141.51</v>
      </c>
      <c r="H74" s="192">
        <v>777715.48</v>
      </c>
      <c r="I74" s="132">
        <v>11349</v>
      </c>
      <c r="J74" s="188"/>
      <c r="K74" s="193"/>
      <c r="L74" s="193"/>
      <c r="M74" s="186"/>
      <c r="N74" s="164"/>
      <c r="O74" s="187"/>
      <c r="P74" s="194"/>
      <c r="Q74" s="192"/>
      <c r="R74" s="192"/>
      <c r="S74" s="194"/>
      <c r="T74" s="195"/>
      <c r="U74" s="195"/>
      <c r="V74" s="195"/>
      <c r="W74" s="195"/>
      <c r="X74" s="195"/>
      <c r="Y74" s="195"/>
      <c r="Z74" s="195"/>
      <c r="AA74" s="189"/>
      <c r="AB74" s="135"/>
      <c r="AC74" s="190"/>
      <c r="AD74" s="27"/>
      <c r="AE74" s="346"/>
      <c r="AF74" s="346"/>
      <c r="AG74" s="342"/>
      <c r="AH74" s="347"/>
      <c r="AI74" s="347"/>
      <c r="AJ74" s="346"/>
      <c r="AK74" s="348"/>
      <c r="AL74" s="349"/>
      <c r="AM74" s="193"/>
      <c r="AN74" s="196">
        <v>-18.899999999999999</v>
      </c>
      <c r="AO74" s="136">
        <v>5.85</v>
      </c>
      <c r="AQ74" s="241"/>
      <c r="AR74" s="241"/>
      <c r="AS74" s="238"/>
      <c r="AT74" s="238"/>
    </row>
    <row r="75" spans="4:46" x14ac:dyDescent="0.2">
      <c r="D75" s="234"/>
      <c r="E75" s="322" t="s">
        <v>1</v>
      </c>
      <c r="F75" s="186">
        <v>42301320850000</v>
      </c>
      <c r="G75" s="187">
        <v>1021485.997</v>
      </c>
      <c r="H75" s="187">
        <v>748561.7611</v>
      </c>
      <c r="I75" s="132">
        <v>11500</v>
      </c>
      <c r="J75" s="188">
        <v>4.1687811230725718</v>
      </c>
      <c r="K75" s="189">
        <v>72</v>
      </c>
      <c r="L75" s="189">
        <v>7.88</v>
      </c>
      <c r="M75" s="187">
        <v>927.2</v>
      </c>
      <c r="N75" s="163">
        <v>20.921935690209434</v>
      </c>
      <c r="O75" s="187">
        <v>35573.470025383998</v>
      </c>
      <c r="P75" s="188">
        <v>2.0183799140000001</v>
      </c>
      <c r="Q75" s="187">
        <v>186.078677</v>
      </c>
      <c r="R75" s="187">
        <v>344.79440189999997</v>
      </c>
      <c r="S75" s="188"/>
      <c r="T75" s="187">
        <v>57.280221820000001</v>
      </c>
      <c r="U75" s="187">
        <v>177.78890810000001</v>
      </c>
      <c r="V75" s="187">
        <v>67.440116849999995</v>
      </c>
      <c r="W75" s="188">
        <v>11.47724118</v>
      </c>
      <c r="X75" s="187">
        <v>13492.06401</v>
      </c>
      <c r="Y75" s="187">
        <v>24.528068619999999</v>
      </c>
      <c r="Z75" s="187">
        <v>21150</v>
      </c>
      <c r="AA75" s="189"/>
      <c r="AB75" s="133">
        <v>60</v>
      </c>
      <c r="AC75" s="190">
        <f t="shared" ref="AC75:AC92" si="22">1/SQRT(2)*LN((R75/40.08)/(AB75/96.0626))</f>
        <v>1.8545475845644963</v>
      </c>
      <c r="AD75" s="27">
        <f t="shared" ref="AD75:AD92" si="23">1/SQRT(2)*LN((X75/22.9898)/(Z75/35.453))</f>
        <v>-1.1583121614798226E-2</v>
      </c>
      <c r="AE75" s="341">
        <f t="shared" ref="AE75:AE92" si="24">X75/U75</f>
        <v>75.888108848788178</v>
      </c>
      <c r="AF75" s="341">
        <f t="shared" ref="AF75:AF92" si="25">X75/R75</f>
        <v>39.130751356900149</v>
      </c>
      <c r="AG75" s="342">
        <f t="shared" ref="AG75:AG80" si="26">Z75/AB75</f>
        <v>352.5</v>
      </c>
      <c r="AH75" s="343">
        <f t="shared" ref="AH75:AH92" si="27">R75/T75*10</f>
        <v>60.194320298461435</v>
      </c>
      <c r="AI75" s="343">
        <f t="shared" ref="AI75:AI92" si="28">10*R75/Q75</f>
        <v>18.529495558483575</v>
      </c>
      <c r="AJ75" s="341">
        <f t="shared" ref="AJ75:AJ92" si="29">R75/U75</f>
        <v>1.9393470919235594</v>
      </c>
      <c r="AK75" s="342">
        <f t="shared" ref="AK75:AK92" si="30">Z75/R75</f>
        <v>61.340903110526988</v>
      </c>
      <c r="AL75" s="344">
        <f t="shared" ref="AL75:AL89" si="31">Z75/W75</f>
        <v>1842.7773424205416</v>
      </c>
      <c r="AM75" s="191"/>
      <c r="AN75" s="188">
        <v>-18.600000000000001</v>
      </c>
      <c r="AO75" s="134">
        <v>6.72</v>
      </c>
      <c r="AQ75" s="271"/>
      <c r="AR75" s="271"/>
      <c r="AS75" s="239"/>
      <c r="AT75" s="240"/>
    </row>
    <row r="76" spans="4:46" x14ac:dyDescent="0.2">
      <c r="D76" s="234"/>
      <c r="E76" s="322" t="s">
        <v>1</v>
      </c>
      <c r="F76" s="186">
        <v>42301320930000</v>
      </c>
      <c r="G76" s="187">
        <v>1022741.0381</v>
      </c>
      <c r="H76" s="187">
        <v>746834.14850000001</v>
      </c>
      <c r="I76" s="132">
        <v>11490</v>
      </c>
      <c r="J76" s="188">
        <v>3.5144168249923955</v>
      </c>
      <c r="K76" s="189">
        <v>72</v>
      </c>
      <c r="L76" s="189">
        <v>7.89</v>
      </c>
      <c r="M76" s="187">
        <v>1024.8</v>
      </c>
      <c r="N76" s="163">
        <v>21.106053693595353</v>
      </c>
      <c r="O76" s="187">
        <v>35233.716751423002</v>
      </c>
      <c r="P76" s="188">
        <v>1.493255373</v>
      </c>
      <c r="Q76" s="187">
        <v>186.31604820000001</v>
      </c>
      <c r="R76" s="187">
        <v>361.04602840000001</v>
      </c>
      <c r="S76" s="188"/>
      <c r="T76" s="187">
        <v>60.508227099999999</v>
      </c>
      <c r="U76" s="187">
        <v>188.53034870000002</v>
      </c>
      <c r="V76" s="187">
        <v>65.57471803</v>
      </c>
      <c r="W76" s="188">
        <v>11.255524960000001</v>
      </c>
      <c r="X76" s="187">
        <v>13618.787830000001</v>
      </c>
      <c r="Y76" s="187">
        <v>20.204770659999998</v>
      </c>
      <c r="Z76" s="187">
        <v>20600</v>
      </c>
      <c r="AA76" s="189"/>
      <c r="AB76" s="133">
        <v>120</v>
      </c>
      <c r="AC76" s="190">
        <f t="shared" si="22"/>
        <v>1.3969858357966674</v>
      </c>
      <c r="AD76" s="27">
        <f t="shared" si="23"/>
        <v>1.3658798460340382E-2</v>
      </c>
      <c r="AE76" s="341">
        <f t="shared" si="24"/>
        <v>72.236581133528659</v>
      </c>
      <c r="AF76" s="341">
        <f t="shared" si="25"/>
        <v>37.720364603794657</v>
      </c>
      <c r="AG76" s="342">
        <f t="shared" si="26"/>
        <v>171.66666666666666</v>
      </c>
      <c r="AH76" s="343">
        <f t="shared" si="27"/>
        <v>59.668915402745299</v>
      </c>
      <c r="AI76" s="343">
        <f t="shared" si="28"/>
        <v>19.378149756184019</v>
      </c>
      <c r="AJ76" s="341">
        <f t="shared" si="29"/>
        <v>1.9150552199662907</v>
      </c>
      <c r="AK76" s="342">
        <f t="shared" si="30"/>
        <v>57.056437073384515</v>
      </c>
      <c r="AL76" s="344">
        <f t="shared" si="31"/>
        <v>1830.2122800321167</v>
      </c>
      <c r="AM76" s="191"/>
      <c r="AN76" s="188">
        <v>-19.899999999999999</v>
      </c>
      <c r="AO76" s="134">
        <v>6.55</v>
      </c>
      <c r="AQ76" s="271"/>
      <c r="AR76" s="271"/>
      <c r="AS76" s="239"/>
      <c r="AT76" s="240"/>
    </row>
    <row r="77" spans="4:46" x14ac:dyDescent="0.2">
      <c r="D77" s="234"/>
      <c r="E77" s="322" t="s">
        <v>1</v>
      </c>
      <c r="F77" s="186">
        <v>42389339120000</v>
      </c>
      <c r="G77" s="187">
        <v>984658.78570000001</v>
      </c>
      <c r="H77" s="187">
        <v>728272.81290000002</v>
      </c>
      <c r="I77" s="132">
        <v>11010</v>
      </c>
      <c r="J77" s="188">
        <v>6.4296876041652773</v>
      </c>
      <c r="K77" s="189">
        <v>72</v>
      </c>
      <c r="L77" s="189">
        <v>8.35</v>
      </c>
      <c r="M77" s="187">
        <v>951.59999999999991</v>
      </c>
      <c r="N77" s="163">
        <v>29.362028377213978</v>
      </c>
      <c r="O77" s="187">
        <v>24541.588169609</v>
      </c>
      <c r="P77" s="188">
        <v>3.0313582019999998</v>
      </c>
      <c r="Q77" s="187">
        <v>89.295716049999996</v>
      </c>
      <c r="R77" s="187">
        <v>181.93787789999999</v>
      </c>
      <c r="S77" s="188"/>
      <c r="T77" s="187">
        <v>30.669135310000001</v>
      </c>
      <c r="U77" s="187">
        <v>127.85555799999999</v>
      </c>
      <c r="V77" s="187">
        <v>72.161560260000002</v>
      </c>
      <c r="W77" s="188">
        <v>13.088201629999999</v>
      </c>
      <c r="X77" s="187">
        <v>9378.6980559999993</v>
      </c>
      <c r="Y77" s="187">
        <v>4.8507062570000006</v>
      </c>
      <c r="Z77" s="187">
        <v>14500</v>
      </c>
      <c r="AA77" s="189"/>
      <c r="AB77" s="133">
        <v>140</v>
      </c>
      <c r="AC77" s="190">
        <f t="shared" si="22"/>
        <v>0.80337617437737419</v>
      </c>
      <c r="AD77" s="27">
        <f t="shared" si="23"/>
        <v>-1.8034473582397858E-3</v>
      </c>
      <c r="AE77" s="341">
        <f t="shared" si="24"/>
        <v>73.353854949348388</v>
      </c>
      <c r="AF77" s="341">
        <f t="shared" si="25"/>
        <v>51.548903198458156</v>
      </c>
      <c r="AG77" s="342">
        <f t="shared" si="26"/>
        <v>103.57142857142857</v>
      </c>
      <c r="AH77" s="343">
        <f t="shared" si="27"/>
        <v>59.322793440699712</v>
      </c>
      <c r="AI77" s="343">
        <f t="shared" si="28"/>
        <v>20.374759949080445</v>
      </c>
      <c r="AJ77" s="341">
        <f t="shared" si="29"/>
        <v>1.4229954547615364</v>
      </c>
      <c r="AK77" s="342">
        <f t="shared" si="30"/>
        <v>79.697532846732187</v>
      </c>
      <c r="AL77" s="344">
        <f t="shared" si="31"/>
        <v>1107.868018075452</v>
      </c>
      <c r="AM77" s="191"/>
      <c r="AN77" s="188">
        <v>-17.8</v>
      </c>
      <c r="AO77" s="134">
        <v>6.54</v>
      </c>
      <c r="AQ77" s="271"/>
      <c r="AR77" s="271"/>
      <c r="AS77" s="239"/>
      <c r="AT77" s="240"/>
    </row>
    <row r="78" spans="4:46" x14ac:dyDescent="0.2">
      <c r="D78" s="234"/>
      <c r="E78" s="322" t="s">
        <v>1</v>
      </c>
      <c r="F78" s="186">
        <v>42475365680000</v>
      </c>
      <c r="G78" s="187">
        <v>1057227.5469</v>
      </c>
      <c r="H78" s="187">
        <v>686699.54550000001</v>
      </c>
      <c r="I78" s="132">
        <v>11110</v>
      </c>
      <c r="J78" s="188">
        <v>5.5512507737683432</v>
      </c>
      <c r="K78" s="189">
        <v>72</v>
      </c>
      <c r="L78" s="189">
        <v>8.19</v>
      </c>
      <c r="M78" s="187">
        <v>1049.2</v>
      </c>
      <c r="N78" s="163"/>
      <c r="O78" s="187"/>
      <c r="P78" s="188">
        <v>0.12952283009999999</v>
      </c>
      <c r="Q78" s="187">
        <v>94.500690759999998</v>
      </c>
      <c r="R78" s="187">
        <v>270.73486500000001</v>
      </c>
      <c r="S78" s="188"/>
      <c r="T78" s="187">
        <v>39.923707589999999</v>
      </c>
      <c r="U78" s="187">
        <v>123.30005989999999</v>
      </c>
      <c r="V78" s="187">
        <v>60.965512860000004</v>
      </c>
      <c r="W78" s="188">
        <v>12.36115504</v>
      </c>
      <c r="X78" s="187">
        <v>11450.993999999999</v>
      </c>
      <c r="Y78" s="187">
        <v>13.432768640000001</v>
      </c>
      <c r="Z78" s="187">
        <v>16150</v>
      </c>
      <c r="AA78" s="189"/>
      <c r="AB78" s="133">
        <v>620</v>
      </c>
      <c r="AC78" s="190">
        <f t="shared" si="22"/>
        <v>3.2203842987233042E-2</v>
      </c>
      <c r="AD78" s="27">
        <f t="shared" si="23"/>
        <v>6.315434068513745E-2</v>
      </c>
      <c r="AE78" s="341">
        <f t="shared" si="24"/>
        <v>92.870952449553513</v>
      </c>
      <c r="AF78" s="341">
        <f t="shared" si="25"/>
        <v>42.295971004694934</v>
      </c>
      <c r="AG78" s="342">
        <f t="shared" si="26"/>
        <v>26.048387096774192</v>
      </c>
      <c r="AH78" s="343">
        <f t="shared" si="27"/>
        <v>67.813056788296151</v>
      </c>
      <c r="AI78" s="343">
        <f t="shared" si="28"/>
        <v>28.648982650039624</v>
      </c>
      <c r="AJ78" s="341">
        <f t="shared" si="29"/>
        <v>2.1957399308611367</v>
      </c>
      <c r="AK78" s="342">
        <f t="shared" si="30"/>
        <v>59.652457395910197</v>
      </c>
      <c r="AL78" s="344">
        <f t="shared" si="31"/>
        <v>1306.5122108524254</v>
      </c>
      <c r="AM78" s="191"/>
      <c r="AN78" s="188">
        <v>-17.3</v>
      </c>
      <c r="AO78" s="134">
        <v>6.12</v>
      </c>
      <c r="AQ78" s="271"/>
      <c r="AR78" s="271"/>
      <c r="AS78" s="239"/>
      <c r="AT78" s="240"/>
    </row>
    <row r="79" spans="4:46" x14ac:dyDescent="0.2">
      <c r="D79" s="234"/>
      <c r="E79" s="322" t="s">
        <v>1</v>
      </c>
      <c r="F79" s="186">
        <v>42301322710000</v>
      </c>
      <c r="G79" s="187">
        <v>943383.11950000003</v>
      </c>
      <c r="H79" s="187">
        <v>822759.16929999995</v>
      </c>
      <c r="I79" s="132">
        <v>11320</v>
      </c>
      <c r="J79" s="188">
        <v>1.7812226019999746</v>
      </c>
      <c r="K79" s="189">
        <v>72</v>
      </c>
      <c r="L79" s="189">
        <v>7.48</v>
      </c>
      <c r="M79" s="187">
        <v>512.4</v>
      </c>
      <c r="N79" s="163">
        <v>12.084125741068155</v>
      </c>
      <c r="O79" s="187">
        <v>64897.621407237006</v>
      </c>
      <c r="P79" s="188">
        <v>3.8506070589999997</v>
      </c>
      <c r="Q79" s="187">
        <v>463.29970940000004</v>
      </c>
      <c r="R79" s="187">
        <v>1442.6919359999999</v>
      </c>
      <c r="S79" s="188"/>
      <c r="T79" s="187">
        <v>203.13034299999998</v>
      </c>
      <c r="U79" s="187">
        <v>346.43227009999998</v>
      </c>
      <c r="V79" s="187">
        <v>82.269243340000003</v>
      </c>
      <c r="W79" s="188">
        <v>6.0449681880000004</v>
      </c>
      <c r="X79" s="187">
        <v>22835.493570000002</v>
      </c>
      <c r="Y79" s="187">
        <v>14.408760149999999</v>
      </c>
      <c r="Z79" s="187">
        <v>39400</v>
      </c>
      <c r="AA79" s="189"/>
      <c r="AB79" s="133">
        <v>100</v>
      </c>
      <c r="AC79" s="190">
        <f t="shared" si="22"/>
        <v>2.5054338051979457</v>
      </c>
      <c r="AD79" s="27">
        <f t="shared" si="23"/>
        <v>-7.9402801622450836E-2</v>
      </c>
      <c r="AE79" s="341">
        <f t="shared" si="24"/>
        <v>65.916184896425449</v>
      </c>
      <c r="AF79" s="341">
        <f t="shared" si="25"/>
        <v>15.828392049735561</v>
      </c>
      <c r="AG79" s="342">
        <f t="shared" si="26"/>
        <v>394</v>
      </c>
      <c r="AH79" s="343">
        <f t="shared" si="27"/>
        <v>71.02296558422097</v>
      </c>
      <c r="AI79" s="343">
        <f t="shared" si="28"/>
        <v>31.139495810786705</v>
      </c>
      <c r="AJ79" s="341">
        <f t="shared" si="29"/>
        <v>4.1644271060070626</v>
      </c>
      <c r="AK79" s="342">
        <f t="shared" si="30"/>
        <v>27.310057689266795</v>
      </c>
      <c r="AL79" s="344">
        <f t="shared" si="31"/>
        <v>6517.8175921940847</v>
      </c>
      <c r="AM79" s="191"/>
      <c r="AN79" s="188">
        <v>-21.7</v>
      </c>
      <c r="AO79" s="134">
        <v>6.75</v>
      </c>
      <c r="AQ79" s="271"/>
      <c r="AR79" s="271"/>
      <c r="AS79" s="239"/>
      <c r="AT79" s="240"/>
    </row>
    <row r="80" spans="4:46" x14ac:dyDescent="0.2">
      <c r="D80" s="246"/>
      <c r="E80" s="322" t="s">
        <v>1</v>
      </c>
      <c r="F80" s="364">
        <v>42475367910000</v>
      </c>
      <c r="G80" s="365">
        <v>1016464.6439</v>
      </c>
      <c r="H80" s="365">
        <v>701041.53929999995</v>
      </c>
      <c r="I80" s="366">
        <v>10790</v>
      </c>
      <c r="J80" s="290">
        <v>4.6154210362665005</v>
      </c>
      <c r="K80" s="367">
        <v>72</v>
      </c>
      <c r="L80" s="368">
        <v>8.49</v>
      </c>
      <c r="M80" s="369">
        <v>1488.4</v>
      </c>
      <c r="N80" s="370">
        <v>41.10596946811728</v>
      </c>
      <c r="O80" s="289">
        <v>16977.521076665002</v>
      </c>
      <c r="P80" s="371">
        <v>1.0136742349999999</v>
      </c>
      <c r="Q80" s="369">
        <v>45.749179169999998</v>
      </c>
      <c r="R80" s="369">
        <v>89.819942580000003</v>
      </c>
      <c r="S80" s="369"/>
      <c r="T80" s="369">
        <v>15.5792231</v>
      </c>
      <c r="U80" s="369">
        <v>73.052607199999997</v>
      </c>
      <c r="V80" s="369">
        <v>66.579932060000004</v>
      </c>
      <c r="W80" s="371">
        <v>21.118817019999998</v>
      </c>
      <c r="X80" s="369">
        <v>6559.3688920000004</v>
      </c>
      <c r="Y80" s="369">
        <v>15.2388093</v>
      </c>
      <c r="Z80" s="369">
        <v>9950</v>
      </c>
      <c r="AA80" s="288"/>
      <c r="AB80" s="372">
        <v>140</v>
      </c>
      <c r="AC80" s="373">
        <f t="shared" si="22"/>
        <v>0.30425900495544228</v>
      </c>
      <c r="AD80" s="374">
        <f t="shared" si="23"/>
        <v>1.1652467800515647E-2</v>
      </c>
      <c r="AE80" s="346">
        <f t="shared" si="24"/>
        <v>89.789661771305006</v>
      </c>
      <c r="AF80" s="346">
        <f t="shared" si="25"/>
        <v>73.027979127884237</v>
      </c>
      <c r="AG80" s="348">
        <f t="shared" si="26"/>
        <v>71.071428571428569</v>
      </c>
      <c r="AH80" s="375">
        <f t="shared" si="27"/>
        <v>57.65367246072752</v>
      </c>
      <c r="AI80" s="375">
        <f t="shared" si="28"/>
        <v>19.633126584902616</v>
      </c>
      <c r="AJ80" s="346">
        <f t="shared" si="29"/>
        <v>1.229524119982401</v>
      </c>
      <c r="AK80" s="348">
        <f t="shared" si="30"/>
        <v>110.77718059258193</v>
      </c>
      <c r="AL80" s="349">
        <f t="shared" si="31"/>
        <v>471.14381409607955</v>
      </c>
      <c r="AM80" s="376"/>
      <c r="AN80" s="371">
        <v>-17.600000000000001</v>
      </c>
      <c r="AO80" s="377">
        <v>6.25</v>
      </c>
      <c r="AQ80" s="250"/>
      <c r="AR80" s="250"/>
      <c r="AS80" s="251"/>
      <c r="AT80" s="250"/>
    </row>
    <row r="81" spans="4:46" x14ac:dyDescent="0.2">
      <c r="D81" s="234"/>
      <c r="E81" s="322" t="s">
        <v>1</v>
      </c>
      <c r="F81" s="186">
        <v>42389339360100</v>
      </c>
      <c r="G81" s="187">
        <v>919367.30920000002</v>
      </c>
      <c r="H81" s="187">
        <v>716995.93610000005</v>
      </c>
      <c r="I81" s="132">
        <v>10760</v>
      </c>
      <c r="J81" s="188">
        <v>3.3069245864872441</v>
      </c>
      <c r="K81" s="189">
        <v>72</v>
      </c>
      <c r="L81" s="189">
        <v>6.81</v>
      </c>
      <c r="M81" s="187">
        <v>536.79999999999995</v>
      </c>
      <c r="N81" s="163">
        <v>7.9980081511484142</v>
      </c>
      <c r="O81" s="187">
        <v>101986.19007099001</v>
      </c>
      <c r="P81" s="188">
        <v>198.87924580000001</v>
      </c>
      <c r="Q81" s="187">
        <v>1176.0725929999999</v>
      </c>
      <c r="R81" s="187">
        <v>2452.389557</v>
      </c>
      <c r="S81" s="188">
        <v>81.679559900000001</v>
      </c>
      <c r="T81" s="187">
        <v>364.32120199999997</v>
      </c>
      <c r="U81" s="187">
        <v>512.33573890000002</v>
      </c>
      <c r="V81" s="187">
        <v>68.763725559999997</v>
      </c>
      <c r="W81" s="188">
        <v>11.04080538</v>
      </c>
      <c r="X81" s="187">
        <v>34319.793169999997</v>
      </c>
      <c r="Y81" s="187">
        <v>30.914473450000003</v>
      </c>
      <c r="Z81" s="187">
        <v>62750</v>
      </c>
      <c r="AA81" s="189">
        <v>431</v>
      </c>
      <c r="AB81" s="133">
        <v>20</v>
      </c>
      <c r="AC81" s="190">
        <f t="shared" si="22"/>
        <v>4.0186352618637518</v>
      </c>
      <c r="AD81" s="27">
        <f t="shared" si="23"/>
        <v>-0.12040550177637303</v>
      </c>
      <c r="AE81" s="341">
        <f t="shared" si="24"/>
        <v>66.986920029599361</v>
      </c>
      <c r="AF81" s="341">
        <f t="shared" si="25"/>
        <v>13.994429666379466</v>
      </c>
      <c r="AG81" s="350"/>
      <c r="AH81" s="343">
        <f t="shared" si="27"/>
        <v>67.313940103875709</v>
      </c>
      <c r="AI81" s="343">
        <f t="shared" si="28"/>
        <v>20.852365505298366</v>
      </c>
      <c r="AJ81" s="341">
        <f t="shared" si="29"/>
        <v>4.7866845328130978</v>
      </c>
      <c r="AK81" s="342">
        <f t="shared" si="30"/>
        <v>25.587288863177946</v>
      </c>
      <c r="AL81" s="344">
        <f t="shared" si="31"/>
        <v>5683.4621968492665</v>
      </c>
      <c r="AM81" s="291">
        <v>0.70869207103867649</v>
      </c>
      <c r="AN81" s="188">
        <v>-22.2</v>
      </c>
      <c r="AO81" s="134">
        <v>7.03</v>
      </c>
      <c r="AQ81" s="269"/>
      <c r="AR81" s="269"/>
      <c r="AS81" s="239"/>
      <c r="AT81" s="240"/>
    </row>
    <row r="82" spans="4:46" x14ac:dyDescent="0.2">
      <c r="D82" s="234"/>
      <c r="E82" s="322" t="s">
        <v>1</v>
      </c>
      <c r="F82" s="186">
        <v>42301324500000</v>
      </c>
      <c r="G82" s="187">
        <v>1040544.34</v>
      </c>
      <c r="H82" s="187">
        <v>783257.09</v>
      </c>
      <c r="I82" s="132">
        <v>12080</v>
      </c>
      <c r="J82" s="188">
        <v>2.6939322783733193</v>
      </c>
      <c r="K82" s="189">
        <v>72</v>
      </c>
      <c r="L82" s="189">
        <v>7.68</v>
      </c>
      <c r="M82" s="187">
        <v>658.8</v>
      </c>
      <c r="N82" s="163">
        <v>14.023915856888848</v>
      </c>
      <c r="O82" s="187">
        <v>55132.078182744001</v>
      </c>
      <c r="P82" s="188">
        <v>1.059272964</v>
      </c>
      <c r="Q82" s="187">
        <v>276.22596620000002</v>
      </c>
      <c r="R82" s="187">
        <v>944.48461429999998</v>
      </c>
      <c r="S82" s="188">
        <v>0</v>
      </c>
      <c r="T82" s="187">
        <v>142.11751700000002</v>
      </c>
      <c r="U82" s="187">
        <v>298.26299130000001</v>
      </c>
      <c r="V82" s="187">
        <v>56.977522970000003</v>
      </c>
      <c r="W82" s="188">
        <v>16.156278010000001</v>
      </c>
      <c r="X82" s="187">
        <v>19383.494020000002</v>
      </c>
      <c r="Y82" s="187">
        <v>13.3</v>
      </c>
      <c r="Z82" s="187">
        <v>33600</v>
      </c>
      <c r="AA82" s="189"/>
      <c r="AB82" s="133">
        <v>400</v>
      </c>
      <c r="AC82" s="190">
        <f t="shared" si="22"/>
        <v>1.2256263845469162</v>
      </c>
      <c r="AD82" s="27">
        <f t="shared" si="23"/>
        <v>-8.2693981693929067E-2</v>
      </c>
      <c r="AE82" s="341">
        <f t="shared" si="24"/>
        <v>64.98792872530278</v>
      </c>
      <c r="AF82" s="341">
        <f t="shared" si="25"/>
        <v>20.522826657548023</v>
      </c>
      <c r="AG82" s="342">
        <f t="shared" ref="AG82:AG92" si="32">Z82/AB82</f>
        <v>84</v>
      </c>
      <c r="AH82" s="343">
        <f t="shared" si="27"/>
        <v>66.458001394718991</v>
      </c>
      <c r="AI82" s="343">
        <f t="shared" si="28"/>
        <v>34.192463050926591</v>
      </c>
      <c r="AJ82" s="341">
        <f t="shared" si="29"/>
        <v>3.1666168510662285</v>
      </c>
      <c r="AK82" s="342">
        <f t="shared" si="30"/>
        <v>35.574957486102058</v>
      </c>
      <c r="AL82" s="344">
        <f t="shared" si="31"/>
        <v>2079.6869167021719</v>
      </c>
      <c r="AM82" s="191"/>
      <c r="AN82" s="188">
        <v>-20.8</v>
      </c>
      <c r="AO82" s="134">
        <v>5.76</v>
      </c>
      <c r="AQ82" s="271"/>
      <c r="AR82" s="271"/>
      <c r="AS82" s="239"/>
      <c r="AT82" s="240"/>
    </row>
    <row r="83" spans="4:46" x14ac:dyDescent="0.2">
      <c r="D83" s="246"/>
      <c r="E83" s="322" t="s">
        <v>1</v>
      </c>
      <c r="F83" s="186">
        <v>42301320040100</v>
      </c>
      <c r="G83" s="192">
        <v>968894.77110000001</v>
      </c>
      <c r="H83" s="192">
        <v>800083.12430000002</v>
      </c>
      <c r="I83" s="132">
        <v>11750</v>
      </c>
      <c r="J83" s="188">
        <v>7.7579014097262045</v>
      </c>
      <c r="K83" s="197">
        <v>72</v>
      </c>
      <c r="L83" s="198">
        <v>7.84</v>
      </c>
      <c r="M83" s="199">
        <v>634.4</v>
      </c>
      <c r="N83" s="165"/>
      <c r="O83" s="187"/>
      <c r="P83" s="200">
        <v>5.5211715260000007</v>
      </c>
      <c r="Q83" s="199">
        <v>318.94493729999999</v>
      </c>
      <c r="R83" s="199">
        <v>739.37861370000007</v>
      </c>
      <c r="S83" s="199">
        <v>0.20760712269999998</v>
      </c>
      <c r="T83" s="199">
        <v>109.38469929999999</v>
      </c>
      <c r="U83" s="199">
        <v>251.79329730000001</v>
      </c>
      <c r="V83" s="199">
        <v>78.443495319999997</v>
      </c>
      <c r="W83" s="200">
        <v>17.728286170000001</v>
      </c>
      <c r="X83" s="199">
        <v>15976.788859999999</v>
      </c>
      <c r="Y83" s="199">
        <v>17.530800070000002</v>
      </c>
      <c r="Z83" s="199">
        <v>32950</v>
      </c>
      <c r="AA83" s="189"/>
      <c r="AB83" s="137">
        <v>100</v>
      </c>
      <c r="AC83" s="190">
        <f t="shared" si="22"/>
        <v>2.0327640875721884</v>
      </c>
      <c r="AD83" s="27">
        <f t="shared" si="23"/>
        <v>-0.20555385667534126</v>
      </c>
      <c r="AE83" s="341">
        <f t="shared" si="24"/>
        <v>63.452002222936052</v>
      </c>
      <c r="AF83" s="341">
        <f t="shared" si="25"/>
        <v>21.608400032087644</v>
      </c>
      <c r="AG83" s="342">
        <f t="shared" si="32"/>
        <v>329.5</v>
      </c>
      <c r="AH83" s="343">
        <f t="shared" si="27"/>
        <v>67.59433617604688</v>
      </c>
      <c r="AI83" s="343">
        <f t="shared" si="28"/>
        <v>23.182014424155593</v>
      </c>
      <c r="AJ83" s="341">
        <f t="shared" si="29"/>
        <v>2.9364507380792779</v>
      </c>
      <c r="AK83" s="342">
        <f t="shared" si="30"/>
        <v>44.564448294104068</v>
      </c>
      <c r="AL83" s="344">
        <f t="shared" si="31"/>
        <v>1858.6116945561466</v>
      </c>
      <c r="AM83" s="201"/>
      <c r="AN83" s="200">
        <v>-21.4</v>
      </c>
      <c r="AO83" s="138">
        <v>6.56</v>
      </c>
      <c r="AQ83" s="250"/>
      <c r="AR83" s="250"/>
      <c r="AS83" s="251"/>
      <c r="AT83" s="250"/>
    </row>
    <row r="84" spans="4:46" x14ac:dyDescent="0.2">
      <c r="D84" s="234"/>
      <c r="E84" s="322" t="s">
        <v>1</v>
      </c>
      <c r="F84" s="186">
        <v>42389342980000</v>
      </c>
      <c r="G84" s="187">
        <v>912074.36470000003</v>
      </c>
      <c r="H84" s="187">
        <v>807169.6557</v>
      </c>
      <c r="I84" s="132">
        <v>10635</v>
      </c>
      <c r="J84" s="188">
        <v>1.4630162623527243</v>
      </c>
      <c r="K84" s="189">
        <v>72</v>
      </c>
      <c r="L84" s="189">
        <v>7.49</v>
      </c>
      <c r="M84" s="187">
        <v>585.6</v>
      </c>
      <c r="N84" s="163">
        <v>12.317040052618069</v>
      </c>
      <c r="O84" s="187">
        <v>63554.689140979004</v>
      </c>
      <c r="P84" s="188">
        <v>3.106063469</v>
      </c>
      <c r="Q84" s="187">
        <v>547.35028360000001</v>
      </c>
      <c r="R84" s="187">
        <v>1425.1654980000001</v>
      </c>
      <c r="S84" s="188">
        <v>10.467221740000001</v>
      </c>
      <c r="T84" s="187">
        <v>210.87761390000003</v>
      </c>
      <c r="U84" s="187">
        <v>341.93820549999998</v>
      </c>
      <c r="V84" s="187">
        <v>79.048615330000004</v>
      </c>
      <c r="W84" s="188">
        <v>10.725624270000001</v>
      </c>
      <c r="X84" s="187">
        <v>22329.883280000002</v>
      </c>
      <c r="Y84" s="187">
        <v>16.12673517</v>
      </c>
      <c r="Z84" s="187">
        <v>38500</v>
      </c>
      <c r="AA84" s="189"/>
      <c r="AB84" s="133">
        <v>80</v>
      </c>
      <c r="AC84" s="190">
        <f t="shared" si="22"/>
        <v>2.654577282828253</v>
      </c>
      <c r="AD84" s="27">
        <f t="shared" si="23"/>
        <v>-7.8895556614491325E-2</v>
      </c>
      <c r="AE84" s="341">
        <f t="shared" si="24"/>
        <v>65.303855845380241</v>
      </c>
      <c r="AF84" s="341">
        <f t="shared" si="25"/>
        <v>15.668273832994517</v>
      </c>
      <c r="AG84" s="342">
        <f t="shared" si="32"/>
        <v>481.25</v>
      </c>
      <c r="AH84" s="343">
        <f t="shared" si="27"/>
        <v>67.582588385878921</v>
      </c>
      <c r="AI84" s="343">
        <f t="shared" si="28"/>
        <v>26.037540140227673</v>
      </c>
      <c r="AJ84" s="341">
        <f t="shared" si="29"/>
        <v>4.1679036594230476</v>
      </c>
      <c r="AK84" s="342">
        <f t="shared" si="30"/>
        <v>27.014406434921987</v>
      </c>
      <c r="AL84" s="344">
        <f t="shared" si="31"/>
        <v>3589.5346537251016</v>
      </c>
      <c r="AM84" s="191"/>
      <c r="AN84" s="188">
        <v>-27.6</v>
      </c>
      <c r="AO84" s="134">
        <v>5.0999999999999996</v>
      </c>
      <c r="AQ84" s="271"/>
      <c r="AR84" s="271"/>
      <c r="AS84" s="239"/>
      <c r="AT84" s="240"/>
    </row>
    <row r="85" spans="4:46" x14ac:dyDescent="0.2">
      <c r="D85" s="234"/>
      <c r="E85" s="322" t="s">
        <v>1</v>
      </c>
      <c r="F85" s="186">
        <v>42301324480000</v>
      </c>
      <c r="G85" s="187">
        <v>951103.82339999999</v>
      </c>
      <c r="H85" s="187">
        <v>856764.87080000003</v>
      </c>
      <c r="I85" s="132">
        <v>11780</v>
      </c>
      <c r="J85" s="188">
        <v>2.9128380152270941</v>
      </c>
      <c r="K85" s="189">
        <v>72</v>
      </c>
      <c r="L85" s="189">
        <v>7.44</v>
      </c>
      <c r="M85" s="187">
        <v>610</v>
      </c>
      <c r="N85" s="163">
        <v>10.330844402789037</v>
      </c>
      <c r="O85" s="187">
        <v>77054.055137449002</v>
      </c>
      <c r="P85" s="188">
        <v>2.179254609</v>
      </c>
      <c r="Q85" s="187">
        <v>520.92927850000001</v>
      </c>
      <c r="R85" s="187">
        <v>2231.3743290000002</v>
      </c>
      <c r="S85" s="188"/>
      <c r="T85" s="187">
        <v>289.99996859999999</v>
      </c>
      <c r="U85" s="187">
        <v>453.76691790000001</v>
      </c>
      <c r="V85" s="187">
        <v>99.485744839999995</v>
      </c>
      <c r="W85" s="188">
        <v>10.85261124</v>
      </c>
      <c r="X85" s="187">
        <v>26043.816169999998</v>
      </c>
      <c r="Y85" s="187">
        <v>11.650862759999999</v>
      </c>
      <c r="Z85" s="187">
        <v>47250</v>
      </c>
      <c r="AA85" s="189"/>
      <c r="AB85" s="133">
        <v>140</v>
      </c>
      <c r="AC85" s="190">
        <f t="shared" si="22"/>
        <v>2.5758861642117914</v>
      </c>
      <c r="AD85" s="27">
        <f t="shared" si="23"/>
        <v>-0.11491550146637489</v>
      </c>
      <c r="AE85" s="341">
        <f t="shared" si="24"/>
        <v>57.394700104028885</v>
      </c>
      <c r="AF85" s="341">
        <f t="shared" si="25"/>
        <v>11.671648199731528</v>
      </c>
      <c r="AG85" s="342">
        <f t="shared" si="32"/>
        <v>337.5</v>
      </c>
      <c r="AH85" s="343">
        <f t="shared" si="27"/>
        <v>76.943950710482952</v>
      </c>
      <c r="AI85" s="343">
        <f t="shared" si="28"/>
        <v>42.834496372044484</v>
      </c>
      <c r="AJ85" s="341">
        <f t="shared" si="29"/>
        <v>4.9174460300601837</v>
      </c>
      <c r="AK85" s="342">
        <f t="shared" si="30"/>
        <v>21.175290665450689</v>
      </c>
      <c r="AL85" s="344">
        <f t="shared" si="31"/>
        <v>4353.7908946602975</v>
      </c>
      <c r="AM85" s="191"/>
      <c r="AN85" s="188">
        <v>-27.4</v>
      </c>
      <c r="AO85" s="134">
        <v>5.91</v>
      </c>
      <c r="AQ85" s="271"/>
      <c r="AR85" s="271"/>
      <c r="AS85" s="239"/>
      <c r="AT85" s="240"/>
    </row>
    <row r="86" spans="4:46" x14ac:dyDescent="0.2">
      <c r="D86" s="234"/>
      <c r="E86" s="322" t="s">
        <v>1</v>
      </c>
      <c r="F86" s="186">
        <v>42301321220000</v>
      </c>
      <c r="G86" s="187">
        <v>1051316.7925</v>
      </c>
      <c r="H86" s="187">
        <v>764950.19090000005</v>
      </c>
      <c r="I86" s="132">
        <v>11990</v>
      </c>
      <c r="J86" s="188">
        <v>3.5156385276000357</v>
      </c>
      <c r="K86" s="189">
        <v>72</v>
      </c>
      <c r="L86" s="189">
        <v>8</v>
      </c>
      <c r="M86" s="187">
        <v>951.59999999999991</v>
      </c>
      <c r="N86" s="163">
        <v>16.275868260249506</v>
      </c>
      <c r="O86" s="187">
        <v>46835.597271179999</v>
      </c>
      <c r="P86" s="188">
        <v>8.0196895300000008</v>
      </c>
      <c r="Q86" s="187">
        <v>265.1867451</v>
      </c>
      <c r="R86" s="187">
        <v>491.61211290000006</v>
      </c>
      <c r="S86" s="188"/>
      <c r="T86" s="187">
        <v>76.044639130000007</v>
      </c>
      <c r="U86" s="187">
        <v>229.01348860000002</v>
      </c>
      <c r="V86" s="187">
        <v>54.972210570000001</v>
      </c>
      <c r="W86" s="188">
        <v>10.80909679</v>
      </c>
      <c r="X86" s="187">
        <v>17636.287979999997</v>
      </c>
      <c r="Y86" s="187">
        <v>23.65130856</v>
      </c>
      <c r="Z86" s="187">
        <v>28000</v>
      </c>
      <c r="AA86" s="189"/>
      <c r="AB86" s="133">
        <v>40</v>
      </c>
      <c r="AC86" s="190">
        <f t="shared" si="22"/>
        <v>2.3920949837704049</v>
      </c>
      <c r="AD86" s="27">
        <f t="shared" si="23"/>
        <v>-2.0568801034189024E-2</v>
      </c>
      <c r="AE86" s="341">
        <f t="shared" si="24"/>
        <v>77.00982194461011</v>
      </c>
      <c r="AF86" s="341">
        <f t="shared" si="25"/>
        <v>35.874396739259019</v>
      </c>
      <c r="AG86" s="342">
        <f t="shared" si="32"/>
        <v>700</v>
      </c>
      <c r="AH86" s="343">
        <f t="shared" si="27"/>
        <v>64.647832973416854</v>
      </c>
      <c r="AI86" s="343">
        <f t="shared" si="28"/>
        <v>18.538336549008765</v>
      </c>
      <c r="AJ86" s="341">
        <f t="shared" si="29"/>
        <v>2.1466513431383971</v>
      </c>
      <c r="AK86" s="342">
        <f t="shared" si="30"/>
        <v>56.955472140076303</v>
      </c>
      <c r="AL86" s="344">
        <f t="shared" si="31"/>
        <v>2590.4107016512339</v>
      </c>
      <c r="AM86" s="191"/>
      <c r="AN86" s="188">
        <v>-18.8</v>
      </c>
      <c r="AO86" s="134">
        <v>6.56</v>
      </c>
      <c r="AQ86" s="271"/>
      <c r="AR86" s="271"/>
      <c r="AS86" s="239"/>
      <c r="AT86" s="240"/>
    </row>
    <row r="87" spans="4:46" x14ac:dyDescent="0.2">
      <c r="D87" s="234"/>
      <c r="E87" s="322" t="s">
        <v>1</v>
      </c>
      <c r="F87" s="186">
        <v>42301321400000</v>
      </c>
      <c r="G87" s="187">
        <v>1012842.3645</v>
      </c>
      <c r="H87" s="187">
        <v>750561.38170000003</v>
      </c>
      <c r="I87" s="132">
        <v>11320</v>
      </c>
      <c r="J87" s="188">
        <v>4.2022010713512392</v>
      </c>
      <c r="K87" s="189">
        <v>72</v>
      </c>
      <c r="L87" s="189">
        <v>8.2200000000000006</v>
      </c>
      <c r="M87" s="187">
        <v>1049.2</v>
      </c>
      <c r="N87" s="163">
        <v>27.745338613627332</v>
      </c>
      <c r="O87" s="187">
        <v>26112.990258616999</v>
      </c>
      <c r="P87" s="188">
        <v>3.5835288370000002</v>
      </c>
      <c r="Q87" s="187">
        <v>98.545685590000005</v>
      </c>
      <c r="R87" s="187">
        <v>190.3309801</v>
      </c>
      <c r="S87" s="188"/>
      <c r="T87" s="187">
        <v>30.366228020000001</v>
      </c>
      <c r="U87" s="187">
        <v>128.70140839999999</v>
      </c>
      <c r="V87" s="187">
        <v>70.073232019999992</v>
      </c>
      <c r="W87" s="188">
        <v>13.854661369999999</v>
      </c>
      <c r="X87" s="187">
        <v>10146.61557</v>
      </c>
      <c r="Y87" s="187">
        <v>20.918964280000001</v>
      </c>
      <c r="Z87" s="187">
        <v>15350</v>
      </c>
      <c r="AA87" s="189"/>
      <c r="AB87" s="133">
        <v>60</v>
      </c>
      <c r="AC87" s="190">
        <f t="shared" si="22"/>
        <v>1.4343962287055156</v>
      </c>
      <c r="AD87" s="27">
        <f t="shared" si="23"/>
        <v>1.3563701629414986E-2</v>
      </c>
      <c r="AE87" s="341">
        <f t="shared" si="24"/>
        <v>78.838419067370523</v>
      </c>
      <c r="AF87" s="341">
        <f t="shared" si="25"/>
        <v>53.310373144030272</v>
      </c>
      <c r="AG87" s="342">
        <f t="shared" si="32"/>
        <v>255.83333333333334</v>
      </c>
      <c r="AH87" s="343">
        <f t="shared" si="27"/>
        <v>62.678505863369985</v>
      </c>
      <c r="AI87" s="343">
        <f t="shared" si="28"/>
        <v>19.313984063378822</v>
      </c>
      <c r="AJ87" s="341">
        <f t="shared" si="29"/>
        <v>1.4788570107054091</v>
      </c>
      <c r="AK87" s="342">
        <f t="shared" si="30"/>
        <v>80.648983113180535</v>
      </c>
      <c r="AL87" s="344">
        <f t="shared" si="31"/>
        <v>1107.9303629345941</v>
      </c>
      <c r="AM87" s="191"/>
      <c r="AN87" s="188">
        <v>-17.8</v>
      </c>
      <c r="AO87" s="134">
        <v>6.85</v>
      </c>
      <c r="AQ87" s="271"/>
      <c r="AR87" s="271"/>
      <c r="AS87" s="239"/>
      <c r="AT87" s="240"/>
    </row>
    <row r="88" spans="4:46" x14ac:dyDescent="0.2">
      <c r="D88" s="246"/>
      <c r="E88" s="322" t="s">
        <v>1</v>
      </c>
      <c r="F88" s="186">
        <v>42301320040100</v>
      </c>
      <c r="G88" s="192">
        <v>968894.77110000001</v>
      </c>
      <c r="H88" s="192">
        <v>800083.12430000002</v>
      </c>
      <c r="I88" s="132">
        <v>11750</v>
      </c>
      <c r="J88" s="188">
        <v>7.7579014097262045</v>
      </c>
      <c r="K88" s="203">
        <v>72</v>
      </c>
      <c r="L88" s="204">
        <v>6.8</v>
      </c>
      <c r="M88" s="205">
        <v>695.39999999999986</v>
      </c>
      <c r="N88" s="166">
        <v>16.719880623947567</v>
      </c>
      <c r="O88" s="187">
        <v>45475.042399999998</v>
      </c>
      <c r="P88" s="206">
        <v>1.94</v>
      </c>
      <c r="Q88" s="205">
        <v>322.29999999999995</v>
      </c>
      <c r="R88" s="205">
        <v>760.9</v>
      </c>
      <c r="S88" s="205"/>
      <c r="T88" s="205">
        <v>109.7</v>
      </c>
      <c r="U88" s="205">
        <v>261.3</v>
      </c>
      <c r="V88" s="205">
        <v>82.11</v>
      </c>
      <c r="W88" s="206">
        <v>9.86</v>
      </c>
      <c r="X88" s="205">
        <v>16910</v>
      </c>
      <c r="Y88" s="205"/>
      <c r="Z88" s="205">
        <v>26816.932399999998</v>
      </c>
      <c r="AA88" s="189">
        <v>259</v>
      </c>
      <c r="AB88" s="140">
        <v>200</v>
      </c>
      <c r="AC88" s="190">
        <f t="shared" si="22"/>
        <v>1.5629231970000894</v>
      </c>
      <c r="AD88" s="27">
        <f t="shared" si="23"/>
        <v>-1.9778550769384864E-2</v>
      </c>
      <c r="AE88" s="341">
        <f t="shared" si="24"/>
        <v>64.714887102946804</v>
      </c>
      <c r="AF88" s="341">
        <f t="shared" si="25"/>
        <v>22.223682481272178</v>
      </c>
      <c r="AG88" s="342">
        <f t="shared" si="32"/>
        <v>134.08466199999998</v>
      </c>
      <c r="AH88" s="343">
        <f t="shared" si="27"/>
        <v>69.361896080218784</v>
      </c>
      <c r="AI88" s="343">
        <f t="shared" si="28"/>
        <v>23.60843934222774</v>
      </c>
      <c r="AJ88" s="341">
        <f t="shared" si="29"/>
        <v>2.9119785686949866</v>
      </c>
      <c r="AK88" s="342">
        <f t="shared" si="30"/>
        <v>35.243701406229462</v>
      </c>
      <c r="AL88" s="344">
        <f t="shared" si="31"/>
        <v>2719.7700202839756</v>
      </c>
      <c r="AM88" s="291">
        <v>0.70888930464127908</v>
      </c>
      <c r="AN88" s="196"/>
      <c r="AO88" s="136"/>
      <c r="AQ88" s="269"/>
      <c r="AR88" s="269"/>
      <c r="AS88" s="238"/>
      <c r="AT88" s="238"/>
    </row>
    <row r="89" spans="4:46" x14ac:dyDescent="0.2">
      <c r="D89" s="234"/>
      <c r="E89" s="322" t="s">
        <v>1</v>
      </c>
      <c r="F89" s="186">
        <v>42301321410000</v>
      </c>
      <c r="G89" s="187">
        <v>1013594.1459999999</v>
      </c>
      <c r="H89" s="187">
        <v>749863.07400000002</v>
      </c>
      <c r="I89" s="132">
        <v>11335</v>
      </c>
      <c r="J89" s="188">
        <v>4.6953360309105845</v>
      </c>
      <c r="K89" s="189">
        <v>72</v>
      </c>
      <c r="L89" s="189">
        <v>8.42</v>
      </c>
      <c r="M89" s="187">
        <v>1146.8</v>
      </c>
      <c r="N89" s="163"/>
      <c r="O89" s="187"/>
      <c r="P89" s="188">
        <v>5.046560285</v>
      </c>
      <c r="Q89" s="187">
        <v>94.059763770000004</v>
      </c>
      <c r="R89" s="187">
        <v>176.6851049</v>
      </c>
      <c r="S89" s="188"/>
      <c r="T89" s="187">
        <v>28.253805069999999</v>
      </c>
      <c r="U89" s="187">
        <v>127.6713286</v>
      </c>
      <c r="V89" s="187">
        <v>67.924207879999997</v>
      </c>
      <c r="W89" s="188">
        <v>12.4104984</v>
      </c>
      <c r="X89" s="187">
        <v>9663.5967229999987</v>
      </c>
      <c r="Y89" s="187">
        <v>20.257487340000001</v>
      </c>
      <c r="Z89" s="187">
        <v>14400</v>
      </c>
      <c r="AA89" s="189"/>
      <c r="AB89" s="133">
        <v>20</v>
      </c>
      <c r="AC89" s="190">
        <f t="shared" si="22"/>
        <v>2.1586268813775478</v>
      </c>
      <c r="AD89" s="27">
        <f t="shared" si="23"/>
        <v>2.4250184808849735E-2</v>
      </c>
      <c r="AE89" s="341">
        <f t="shared" si="24"/>
        <v>75.691205135621956</v>
      </c>
      <c r="AF89" s="341">
        <f t="shared" si="25"/>
        <v>54.693895835018964</v>
      </c>
      <c r="AG89" s="342">
        <f t="shared" si="32"/>
        <v>720</v>
      </c>
      <c r="AH89" s="343">
        <f t="shared" si="27"/>
        <v>62.534976956999301</v>
      </c>
      <c r="AI89" s="343">
        <f t="shared" si="28"/>
        <v>18.784344954558883</v>
      </c>
      <c r="AJ89" s="341">
        <f t="shared" si="29"/>
        <v>1.3839058999187075</v>
      </c>
      <c r="AK89" s="342">
        <f t="shared" si="30"/>
        <v>81.500927925702015</v>
      </c>
      <c r="AL89" s="344">
        <f t="shared" si="31"/>
        <v>1160.3079534662363</v>
      </c>
      <c r="AM89" s="191"/>
      <c r="AN89" s="188">
        <v>-17.2</v>
      </c>
      <c r="AO89" s="134">
        <v>6.91</v>
      </c>
      <c r="AQ89" s="271"/>
      <c r="AR89" s="271"/>
      <c r="AS89" s="239"/>
      <c r="AT89" s="240"/>
    </row>
    <row r="90" spans="4:46" x14ac:dyDescent="0.2">
      <c r="D90" s="234"/>
      <c r="E90" s="322" t="s">
        <v>1</v>
      </c>
      <c r="F90" s="186">
        <v>42389343060100</v>
      </c>
      <c r="G90" s="187">
        <v>895789.96149999998</v>
      </c>
      <c r="H90" s="187">
        <v>802348.50379999995</v>
      </c>
      <c r="I90" s="132">
        <v>10250</v>
      </c>
      <c r="J90" s="188">
        <v>2.0893825164787692</v>
      </c>
      <c r="K90" s="189">
        <v>72</v>
      </c>
      <c r="L90" s="189">
        <v>7.45</v>
      </c>
      <c r="M90" s="187">
        <v>390.4</v>
      </c>
      <c r="N90" s="163">
        <v>10.41043052742352</v>
      </c>
      <c r="O90" s="187">
        <v>76409.092128421995</v>
      </c>
      <c r="P90" s="188">
        <v>4.898149772</v>
      </c>
      <c r="Q90" s="187">
        <v>670.39909509999995</v>
      </c>
      <c r="R90" s="187">
        <v>1992.8561789999999</v>
      </c>
      <c r="S90" s="188"/>
      <c r="T90" s="187">
        <v>299.00035009999999</v>
      </c>
      <c r="U90" s="187">
        <v>421.28336109999998</v>
      </c>
      <c r="V90" s="187">
        <v>75.077471510000009</v>
      </c>
      <c r="W90" s="188"/>
      <c r="X90" s="187">
        <v>26092.48991</v>
      </c>
      <c r="Y90" s="187">
        <v>23.087611840000001</v>
      </c>
      <c r="Z90" s="187">
        <v>46750</v>
      </c>
      <c r="AA90" s="189"/>
      <c r="AB90" s="133">
        <v>80</v>
      </c>
      <c r="AC90" s="190">
        <f t="shared" si="22"/>
        <v>2.891656701773325</v>
      </c>
      <c r="AD90" s="27">
        <f t="shared" si="23"/>
        <v>-0.10607272719346665</v>
      </c>
      <c r="AE90" s="341">
        <f t="shared" si="24"/>
        <v>61.935723836495001</v>
      </c>
      <c r="AF90" s="341">
        <f t="shared" si="25"/>
        <v>13.093012022118431</v>
      </c>
      <c r="AG90" s="342">
        <f t="shared" si="32"/>
        <v>584.375</v>
      </c>
      <c r="AH90" s="343">
        <f t="shared" si="27"/>
        <v>66.65063028633557</v>
      </c>
      <c r="AI90" s="343">
        <f t="shared" si="28"/>
        <v>29.726415109536148</v>
      </c>
      <c r="AJ90" s="341">
        <f t="shared" si="29"/>
        <v>4.7304412255839265</v>
      </c>
      <c r="AK90" s="342">
        <f t="shared" si="30"/>
        <v>23.458792707990998</v>
      </c>
      <c r="AL90" s="344"/>
      <c r="AM90" s="191"/>
      <c r="AN90" s="188">
        <v>-22</v>
      </c>
      <c r="AO90" s="134">
        <v>7.3</v>
      </c>
      <c r="AQ90" s="271"/>
      <c r="AR90" s="271"/>
      <c r="AS90" s="239"/>
      <c r="AT90" s="240"/>
    </row>
    <row r="91" spans="4:46" x14ac:dyDescent="0.2">
      <c r="D91" s="234"/>
      <c r="E91" s="322" t="s">
        <v>1</v>
      </c>
      <c r="F91" s="186">
        <v>42301324300100</v>
      </c>
      <c r="G91" s="187">
        <v>1035804.7282</v>
      </c>
      <c r="H91" s="187">
        <v>736329.4804</v>
      </c>
      <c r="I91" s="132">
        <v>11620</v>
      </c>
      <c r="J91" s="188">
        <v>4.52652895909275</v>
      </c>
      <c r="K91" s="189">
        <v>72</v>
      </c>
      <c r="L91" s="189">
        <v>7.92</v>
      </c>
      <c r="M91" s="187">
        <v>976</v>
      </c>
      <c r="N91" s="163">
        <v>22.465531504179911</v>
      </c>
      <c r="O91" s="187">
        <v>32904.674128006998</v>
      </c>
      <c r="P91" s="188">
        <v>2.734229322</v>
      </c>
      <c r="Q91" s="187">
        <v>150.4579329</v>
      </c>
      <c r="R91" s="187">
        <v>303.96473409999999</v>
      </c>
      <c r="S91" s="188"/>
      <c r="T91" s="187">
        <v>47.21632391</v>
      </c>
      <c r="U91" s="187">
        <v>160.94866329999999</v>
      </c>
      <c r="V91" s="187">
        <v>57.468981880000001</v>
      </c>
      <c r="W91" s="188">
        <v>8.3166211350000001</v>
      </c>
      <c r="X91" s="187">
        <v>12721.04833</v>
      </c>
      <c r="Y91" s="187">
        <v>22.51831146</v>
      </c>
      <c r="Z91" s="187">
        <v>19350</v>
      </c>
      <c r="AA91" s="189"/>
      <c r="AB91" s="133">
        <v>80</v>
      </c>
      <c r="AC91" s="190">
        <f t="shared" si="22"/>
        <v>1.5620042955583828</v>
      </c>
      <c r="AD91" s="27">
        <f t="shared" si="23"/>
        <v>9.7034759210038856E-3</v>
      </c>
      <c r="AE91" s="341">
        <f t="shared" si="24"/>
        <v>79.037924697073265</v>
      </c>
      <c r="AF91" s="341">
        <f t="shared" si="25"/>
        <v>41.850408626070944</v>
      </c>
      <c r="AG91" s="342">
        <f t="shared" si="32"/>
        <v>241.875</v>
      </c>
      <c r="AH91" s="343">
        <f t="shared" si="27"/>
        <v>64.37704355794267</v>
      </c>
      <c r="AI91" s="343">
        <f t="shared" si="28"/>
        <v>20.202639252130783</v>
      </c>
      <c r="AJ91" s="341">
        <f t="shared" si="29"/>
        <v>1.8885819109502353</v>
      </c>
      <c r="AK91" s="342">
        <f t="shared" si="30"/>
        <v>63.658700596609769</v>
      </c>
      <c r="AL91" s="344">
        <f>Z91/W91</f>
        <v>2326.6660445269881</v>
      </c>
      <c r="AM91" s="191"/>
      <c r="AN91" s="188">
        <v>-18.3</v>
      </c>
      <c r="AO91" s="134">
        <v>6.55</v>
      </c>
      <c r="AQ91" s="271"/>
      <c r="AR91" s="271"/>
      <c r="AS91" s="239"/>
      <c r="AT91" s="240"/>
    </row>
    <row r="92" spans="4:46" x14ac:dyDescent="0.2">
      <c r="D92" s="246"/>
      <c r="E92" s="322" t="s">
        <v>1</v>
      </c>
      <c r="F92" s="186">
        <v>42475367070000</v>
      </c>
      <c r="G92" s="192">
        <v>1024984.5267</v>
      </c>
      <c r="H92" s="192">
        <v>717986.92440000002</v>
      </c>
      <c r="I92" s="132">
        <v>11340</v>
      </c>
      <c r="J92" s="188">
        <v>6.2469155231021025</v>
      </c>
      <c r="K92" s="197">
        <v>72</v>
      </c>
      <c r="L92" s="198">
        <v>8.08</v>
      </c>
      <c r="M92" s="199">
        <v>1317.6</v>
      </c>
      <c r="N92" s="165">
        <v>36.828003642187575</v>
      </c>
      <c r="O92" s="187">
        <v>19148.722929916999</v>
      </c>
      <c r="P92" s="200">
        <v>4.0340854970000004</v>
      </c>
      <c r="Q92" s="199">
        <v>51.886445119999998</v>
      </c>
      <c r="R92" s="199">
        <v>103.68943160000001</v>
      </c>
      <c r="S92" s="199"/>
      <c r="T92" s="199">
        <v>14.814660369999999</v>
      </c>
      <c r="U92" s="199">
        <v>80.279194410000002</v>
      </c>
      <c r="V92" s="199">
        <v>69.328667539999998</v>
      </c>
      <c r="W92" s="200">
        <v>17.973803520000001</v>
      </c>
      <c r="X92" s="199">
        <v>7023.4097090000005</v>
      </c>
      <c r="Y92" s="199">
        <v>13.30693286</v>
      </c>
      <c r="Z92" s="199">
        <v>11750</v>
      </c>
      <c r="AA92" s="189"/>
      <c r="AB92" s="137">
        <v>20</v>
      </c>
      <c r="AC92" s="190">
        <f t="shared" si="22"/>
        <v>1.7817609700752093</v>
      </c>
      <c r="AD92" s="27">
        <f t="shared" si="23"/>
        <v>-5.7591860789887442E-2</v>
      </c>
      <c r="AE92" s="341">
        <f t="shared" si="24"/>
        <v>87.48729680980864</v>
      </c>
      <c r="AF92" s="341">
        <f t="shared" si="25"/>
        <v>67.735058439649123</v>
      </c>
      <c r="AG92" s="342">
        <f t="shared" si="32"/>
        <v>587.5</v>
      </c>
      <c r="AH92" s="343">
        <f t="shared" si="27"/>
        <v>69.991095988925466</v>
      </c>
      <c r="AI92" s="343">
        <f t="shared" si="28"/>
        <v>19.983915136254378</v>
      </c>
      <c r="AJ92" s="341">
        <f t="shared" si="29"/>
        <v>1.2916102654249344</v>
      </c>
      <c r="AK92" s="342">
        <f t="shared" si="30"/>
        <v>113.31916684940146</v>
      </c>
      <c r="AL92" s="344">
        <f>Z92/W92</f>
        <v>653.72918909041243</v>
      </c>
      <c r="AM92" s="201"/>
      <c r="AN92" s="200">
        <v>-16.600000000000001</v>
      </c>
      <c r="AO92" s="138">
        <v>6.45</v>
      </c>
      <c r="AQ92" s="250"/>
      <c r="AR92" s="250"/>
      <c r="AS92" s="251"/>
      <c r="AT92" s="250"/>
    </row>
    <row r="93" spans="4:46" x14ac:dyDescent="0.2">
      <c r="D93" s="234"/>
      <c r="E93" s="322" t="s">
        <v>1</v>
      </c>
      <c r="F93" s="186">
        <v>42301320340000</v>
      </c>
      <c r="G93" s="192">
        <v>995141.51</v>
      </c>
      <c r="H93" s="192">
        <v>777715.48</v>
      </c>
      <c r="I93" s="132">
        <v>11428</v>
      </c>
      <c r="J93" s="188"/>
      <c r="K93" s="193"/>
      <c r="L93" s="193"/>
      <c r="M93" s="186"/>
      <c r="N93" s="164"/>
      <c r="O93" s="187"/>
      <c r="P93" s="194"/>
      <c r="Q93" s="192"/>
      <c r="R93" s="192"/>
      <c r="S93" s="194"/>
      <c r="T93" s="195"/>
      <c r="U93" s="195"/>
      <c r="V93" s="195"/>
      <c r="W93" s="195"/>
      <c r="X93" s="195"/>
      <c r="Y93" s="195"/>
      <c r="Z93" s="195"/>
      <c r="AA93" s="189"/>
      <c r="AB93" s="135"/>
      <c r="AC93" s="190"/>
      <c r="AD93" s="27"/>
      <c r="AE93" s="341"/>
      <c r="AF93" s="341"/>
      <c r="AG93" s="342"/>
      <c r="AH93" s="345"/>
      <c r="AI93" s="345"/>
      <c r="AJ93" s="341"/>
      <c r="AK93" s="342"/>
      <c r="AL93" s="344"/>
      <c r="AM93" s="193"/>
      <c r="AN93" s="196">
        <v>-18.8</v>
      </c>
      <c r="AO93" s="136">
        <v>6.2</v>
      </c>
      <c r="AQ93" s="241"/>
      <c r="AR93" s="241"/>
      <c r="AS93" s="238"/>
      <c r="AT93" s="238"/>
    </row>
    <row r="94" spans="4:46" x14ac:dyDescent="0.2">
      <c r="D94" s="234"/>
      <c r="E94" s="322" t="s">
        <v>1</v>
      </c>
      <c r="F94" s="186">
        <v>42301321100000</v>
      </c>
      <c r="G94" s="192">
        <v>962006.47019999998</v>
      </c>
      <c r="H94" s="192">
        <v>795008.63210000005</v>
      </c>
      <c r="I94" s="132">
        <v>11640</v>
      </c>
      <c r="J94" s="188">
        <v>7.1321102621245895</v>
      </c>
      <c r="K94" s="203">
        <v>72</v>
      </c>
      <c r="L94" s="204">
        <v>7.99</v>
      </c>
      <c r="M94" s="205">
        <v>829.59999999999991</v>
      </c>
      <c r="N94" s="166"/>
      <c r="O94" s="187"/>
      <c r="P94" s="206">
        <v>6.5200000000000005</v>
      </c>
      <c r="Q94" s="205">
        <v>197.3</v>
      </c>
      <c r="R94" s="205">
        <v>397.40000000000003</v>
      </c>
      <c r="S94" s="205">
        <v>1.37</v>
      </c>
      <c r="T94" s="205">
        <v>56.08</v>
      </c>
      <c r="U94" s="205">
        <v>189.60000000000002</v>
      </c>
      <c r="V94" s="205">
        <v>85.679999999999993</v>
      </c>
      <c r="W94" s="206">
        <v>23.119999999999997</v>
      </c>
      <c r="X94" s="205">
        <v>12840</v>
      </c>
      <c r="Y94" s="205"/>
      <c r="Z94" s="205">
        <v>20784.335000000003</v>
      </c>
      <c r="AA94" s="189"/>
      <c r="AB94" s="140">
        <v>50</v>
      </c>
      <c r="AC94" s="190">
        <f>1/SQRT(2)*LN((R94/40.08)/(AB94/96.0626))</f>
        <v>2.0838740403924159</v>
      </c>
      <c r="AD94" s="27">
        <f t="shared" ref="AD94:AD100" si="33">1/SQRT(2)*LN((X94/22.9898)/(Z94/35.453))</f>
        <v>-3.4278446102616544E-2</v>
      </c>
      <c r="AE94" s="341">
        <f t="shared" ref="AE94:AE100" si="34">X94/U94</f>
        <v>67.721518987341767</v>
      </c>
      <c r="AF94" s="341">
        <f t="shared" ref="AF94:AF100" si="35">X94/R94</f>
        <v>32.310015098137896</v>
      </c>
      <c r="AG94" s="342">
        <f>Z94/AB94</f>
        <v>415.68670000000003</v>
      </c>
      <c r="AH94" s="343">
        <f t="shared" ref="AH94:AH100" si="36">R94/T94*10</f>
        <v>70.863052781740379</v>
      </c>
      <c r="AI94" s="343">
        <f t="shared" ref="AI94:AI100" si="37">10*R94/Q94</f>
        <v>20.141915864166247</v>
      </c>
      <c r="AJ94" s="341">
        <f t="shared" ref="AJ94:AJ100" si="38">R94/U94</f>
        <v>2.0959915611814344</v>
      </c>
      <c r="AK94" s="342">
        <f t="shared" ref="AK94:AK100" si="39">Z94/R94</f>
        <v>52.300792652239558</v>
      </c>
      <c r="AL94" s="344">
        <f>Z94/W94</f>
        <v>898.97642733564032</v>
      </c>
      <c r="AM94" s="193"/>
      <c r="AN94" s="196">
        <v>-18.600000000000001</v>
      </c>
      <c r="AO94" s="136">
        <v>7.11</v>
      </c>
      <c r="AQ94" s="241"/>
      <c r="AR94" s="241"/>
      <c r="AS94" s="238"/>
      <c r="AT94" s="238"/>
    </row>
    <row r="95" spans="4:46" x14ac:dyDescent="0.2">
      <c r="D95" s="246"/>
      <c r="E95" s="322" t="s">
        <v>1</v>
      </c>
      <c r="F95" s="186">
        <v>42301321100000</v>
      </c>
      <c r="G95" s="192">
        <v>962006.47019999998</v>
      </c>
      <c r="H95" s="192">
        <v>795008.63210000005</v>
      </c>
      <c r="I95" s="132">
        <v>11640</v>
      </c>
      <c r="J95" s="188">
        <v>7.1321102621245895</v>
      </c>
      <c r="K95" s="197">
        <v>72</v>
      </c>
      <c r="L95" s="198">
        <v>7.85</v>
      </c>
      <c r="M95" s="199">
        <v>780.8</v>
      </c>
      <c r="N95" s="165">
        <v>17.994179772302374</v>
      </c>
      <c r="O95" s="187">
        <v>41959.922070373999</v>
      </c>
      <c r="P95" s="200">
        <v>27.542875160000001</v>
      </c>
      <c r="Q95" s="199">
        <v>196.01453079999999</v>
      </c>
      <c r="R95" s="199">
        <v>373.1179128</v>
      </c>
      <c r="S95" s="199">
        <v>7.129109004</v>
      </c>
      <c r="T95" s="199">
        <v>55.312772050000007</v>
      </c>
      <c r="U95" s="199">
        <v>179.80765160000001</v>
      </c>
      <c r="V95" s="199">
        <v>82.778762169999993</v>
      </c>
      <c r="W95" s="200">
        <v>22.568049999999999</v>
      </c>
      <c r="X95" s="199">
        <v>12825.6237</v>
      </c>
      <c r="Y95" s="199">
        <v>20.026706789999999</v>
      </c>
      <c r="Z95" s="199">
        <v>28150</v>
      </c>
      <c r="AA95" s="189"/>
      <c r="AB95" s="137">
        <v>20</v>
      </c>
      <c r="AC95" s="190">
        <f>1/SQRT(2)*LN((R95/40.08)/(AB95/96.0626))</f>
        <v>2.6872071679013136</v>
      </c>
      <c r="AD95" s="27">
        <f t="shared" si="33"/>
        <v>-0.24956987133625297</v>
      </c>
      <c r="AE95" s="341">
        <f t="shared" si="34"/>
        <v>71.329688063174714</v>
      </c>
      <c r="AF95" s="341">
        <f t="shared" si="35"/>
        <v>34.374183763390732</v>
      </c>
      <c r="AG95" s="342">
        <f>Z95/AB95</f>
        <v>1407.5</v>
      </c>
      <c r="AH95" s="343">
        <f t="shared" si="36"/>
        <v>67.456014040070144</v>
      </c>
      <c r="AI95" s="343">
        <f t="shared" si="37"/>
        <v>19.035216995249414</v>
      </c>
      <c r="AJ95" s="341">
        <f t="shared" si="38"/>
        <v>2.0750947441882945</v>
      </c>
      <c r="AK95" s="342">
        <f t="shared" si="39"/>
        <v>75.445319118433915</v>
      </c>
      <c r="AL95" s="344">
        <f>Z95/W95</f>
        <v>1247.3386047974902</v>
      </c>
      <c r="AM95" s="201"/>
      <c r="AN95" s="200">
        <v>-18.600000000000001</v>
      </c>
      <c r="AO95" s="138">
        <v>6.94</v>
      </c>
      <c r="AQ95" s="250"/>
      <c r="AR95" s="250"/>
      <c r="AS95" s="251"/>
      <c r="AT95" s="250"/>
    </row>
    <row r="96" spans="4:46" x14ac:dyDescent="0.2">
      <c r="D96" s="246"/>
      <c r="E96" s="287" t="s">
        <v>2</v>
      </c>
      <c r="F96" s="186">
        <v>42475366020000</v>
      </c>
      <c r="G96" s="192">
        <v>1049996.5318</v>
      </c>
      <c r="H96" s="192">
        <v>686898.02520000003</v>
      </c>
      <c r="I96" s="132">
        <v>11050</v>
      </c>
      <c r="J96" s="188">
        <v>5.4614375161829436</v>
      </c>
      <c r="K96" s="197">
        <v>72</v>
      </c>
      <c r="L96" s="198">
        <v>8.1300000000000008</v>
      </c>
      <c r="M96" s="199">
        <v>976</v>
      </c>
      <c r="N96" s="165">
        <v>29.253522307782713</v>
      </c>
      <c r="O96" s="187">
        <v>24642.11191177</v>
      </c>
      <c r="P96" s="200"/>
      <c r="Q96" s="199">
        <v>84.823493029999995</v>
      </c>
      <c r="R96" s="199">
        <v>233.1647648</v>
      </c>
      <c r="S96" s="199"/>
      <c r="T96" s="199">
        <v>34.722813340000002</v>
      </c>
      <c r="U96" s="199">
        <v>107.4318427</v>
      </c>
      <c r="V96" s="199">
        <v>66.027139769999991</v>
      </c>
      <c r="W96" s="200">
        <v>20.850765760000002</v>
      </c>
      <c r="X96" s="199">
        <v>9403.7349340000001</v>
      </c>
      <c r="Y96" s="199">
        <v>11.356158369999999</v>
      </c>
      <c r="Z96" s="199">
        <v>14000</v>
      </c>
      <c r="AA96" s="189"/>
      <c r="AB96" s="137">
        <v>680</v>
      </c>
      <c r="AC96" s="190">
        <f>1/SQRT(2)*LN((R96/40.08)/(AB96/96.0626))</f>
        <v>-0.13875191778635118</v>
      </c>
      <c r="AD96" s="27">
        <f t="shared" si="33"/>
        <v>2.4895002717143552E-2</v>
      </c>
      <c r="AE96" s="208">
        <f t="shared" si="34"/>
        <v>87.532101262189371</v>
      </c>
      <c r="AF96" s="208">
        <f t="shared" si="35"/>
        <v>40.330857632224884</v>
      </c>
      <c r="AG96" s="209">
        <f>Z96/AB96</f>
        <v>20.588235294117649</v>
      </c>
      <c r="AH96" s="210">
        <f t="shared" si="36"/>
        <v>67.150309082645322</v>
      </c>
      <c r="AI96" s="210">
        <f t="shared" si="37"/>
        <v>27.488229554226837</v>
      </c>
      <c r="AJ96" s="208">
        <f t="shared" si="38"/>
        <v>2.1703506049980468</v>
      </c>
      <c r="AK96" s="209">
        <f t="shared" si="39"/>
        <v>60.043377531801063</v>
      </c>
      <c r="AL96" s="143">
        <f>Z96/W96</f>
        <v>671.43816976053347</v>
      </c>
      <c r="AM96" s="201"/>
      <c r="AN96" s="200">
        <v>-16.399999999999999</v>
      </c>
      <c r="AO96" s="138">
        <v>5.82</v>
      </c>
      <c r="AQ96" s="250"/>
      <c r="AR96" s="250"/>
      <c r="AS96" s="251"/>
      <c r="AT96" s="250"/>
    </row>
    <row r="97" spans="4:46" x14ac:dyDescent="0.2">
      <c r="D97" s="246"/>
      <c r="E97" s="287" t="s">
        <v>2</v>
      </c>
      <c r="F97" s="186">
        <v>42301320960000</v>
      </c>
      <c r="G97" s="192">
        <v>1015258.1515</v>
      </c>
      <c r="H97" s="192">
        <v>755315.03189999994</v>
      </c>
      <c r="I97" s="132">
        <v>11440</v>
      </c>
      <c r="J97" s="188">
        <v>4.8510878796962436</v>
      </c>
      <c r="K97" s="197">
        <v>72</v>
      </c>
      <c r="L97" s="198">
        <v>8.7200000000000006</v>
      </c>
      <c r="M97" s="199">
        <v>829.59999999999991</v>
      </c>
      <c r="N97" s="165">
        <v>16.511712610336165</v>
      </c>
      <c r="O97" s="187">
        <v>46103.377073689997</v>
      </c>
      <c r="P97" s="200">
        <v>19.889651569999998</v>
      </c>
      <c r="Q97" s="199">
        <v>235.88862160000002</v>
      </c>
      <c r="R97" s="199">
        <v>313.59029989999999</v>
      </c>
      <c r="S97" s="199"/>
      <c r="T97" s="199">
        <v>73.381847840000006</v>
      </c>
      <c r="U97" s="199">
        <v>228.6113636</v>
      </c>
      <c r="V97" s="199">
        <v>75.913610770000005</v>
      </c>
      <c r="W97" s="200"/>
      <c r="X97" s="199">
        <v>16234.764989999998</v>
      </c>
      <c r="Y97" s="199">
        <v>21.336688410000001</v>
      </c>
      <c r="Z97" s="199">
        <v>28900</v>
      </c>
      <c r="AA97" s="189"/>
      <c r="AB97" s="137"/>
      <c r="AC97" s="190"/>
      <c r="AD97" s="27">
        <f t="shared" si="33"/>
        <v>-0.10149063244338009</v>
      </c>
      <c r="AE97" s="208">
        <f t="shared" si="34"/>
        <v>71.014689446522326</v>
      </c>
      <c r="AF97" s="208">
        <f t="shared" si="35"/>
        <v>51.770622353998391</v>
      </c>
      <c r="AG97" s="209"/>
      <c r="AH97" s="210">
        <f t="shared" si="36"/>
        <v>42.734042427460352</v>
      </c>
      <c r="AI97" s="210">
        <f t="shared" si="37"/>
        <v>13.293998573265645</v>
      </c>
      <c r="AJ97" s="208">
        <f t="shared" si="38"/>
        <v>1.3717179013405787</v>
      </c>
      <c r="AK97" s="209">
        <f t="shared" si="39"/>
        <v>92.158462838984008</v>
      </c>
      <c r="AL97" s="143"/>
      <c r="AM97" s="201"/>
      <c r="AN97" s="200">
        <v>-23.7</v>
      </c>
      <c r="AO97" s="138">
        <v>5.99</v>
      </c>
      <c r="AQ97" s="250"/>
      <c r="AR97" s="250"/>
      <c r="AS97" s="251"/>
      <c r="AT97" s="250"/>
    </row>
    <row r="98" spans="4:46" x14ac:dyDescent="0.2">
      <c r="D98" s="234"/>
      <c r="E98" s="287" t="s">
        <v>2</v>
      </c>
      <c r="F98" s="186">
        <v>42301321330000</v>
      </c>
      <c r="G98" s="192">
        <v>942789.64989999996</v>
      </c>
      <c r="H98" s="192">
        <v>806949.99930000002</v>
      </c>
      <c r="I98" s="132">
        <v>11300</v>
      </c>
      <c r="J98" s="188">
        <v>4.5826981494250729</v>
      </c>
      <c r="K98" s="203">
        <v>72</v>
      </c>
      <c r="L98" s="204">
        <v>6.8</v>
      </c>
      <c r="M98" s="205">
        <v>622.20000000000005</v>
      </c>
      <c r="N98" s="166">
        <v>15.099718443313701</v>
      </c>
      <c r="O98" s="187">
        <v>50845.847399999999</v>
      </c>
      <c r="P98" s="206">
        <v>3.54</v>
      </c>
      <c r="Q98" s="205">
        <v>370.6</v>
      </c>
      <c r="R98" s="205">
        <v>939.8</v>
      </c>
      <c r="S98" s="205">
        <v>25.49</v>
      </c>
      <c r="T98" s="205">
        <v>140</v>
      </c>
      <c r="U98" s="205">
        <v>301.39999999999998</v>
      </c>
      <c r="V98" s="205">
        <v>85.71</v>
      </c>
      <c r="W98" s="206">
        <v>16.77</v>
      </c>
      <c r="X98" s="205">
        <v>18800</v>
      </c>
      <c r="Y98" s="205"/>
      <c r="Z98" s="205">
        <v>29897.537399999997</v>
      </c>
      <c r="AA98" s="189"/>
      <c r="AB98" s="140">
        <v>265</v>
      </c>
      <c r="AC98" s="190">
        <f>1/SQRT(2)*LN((R98/40.08)/(AB98/96.0626))</f>
        <v>1.5132508435303138</v>
      </c>
      <c r="AD98" s="27">
        <f t="shared" si="33"/>
        <v>-2.1752025616467417E-2</v>
      </c>
      <c r="AE98" s="208">
        <f t="shared" si="34"/>
        <v>62.375580623755809</v>
      </c>
      <c r="AF98" s="208">
        <f t="shared" si="35"/>
        <v>20.004256224728667</v>
      </c>
      <c r="AG98" s="209">
        <f>Z98/AB98</f>
        <v>112.8208958490566</v>
      </c>
      <c r="AH98" s="210">
        <f t="shared" si="36"/>
        <v>67.128571428571433</v>
      </c>
      <c r="AI98" s="210">
        <f t="shared" si="37"/>
        <v>25.358877495952509</v>
      </c>
      <c r="AJ98" s="208">
        <f t="shared" si="38"/>
        <v>3.1181154611811546</v>
      </c>
      <c r="AK98" s="209">
        <f t="shared" si="39"/>
        <v>31.812659502021706</v>
      </c>
      <c r="AL98" s="143">
        <f>Z98/W98</f>
        <v>1782.7988908765651</v>
      </c>
      <c r="AM98" s="193"/>
      <c r="AN98" s="196">
        <v>-20.9</v>
      </c>
      <c r="AO98" s="136">
        <v>7.1</v>
      </c>
      <c r="AQ98" s="241"/>
      <c r="AR98" s="241"/>
      <c r="AS98" s="238"/>
      <c r="AT98" s="238"/>
    </row>
    <row r="99" spans="4:46" x14ac:dyDescent="0.2">
      <c r="D99" s="246"/>
      <c r="E99" s="287" t="s">
        <v>2</v>
      </c>
      <c r="F99" s="186">
        <v>42301321330000</v>
      </c>
      <c r="G99" s="192">
        <v>942789.64989999996</v>
      </c>
      <c r="H99" s="192">
        <v>806949.99930000002</v>
      </c>
      <c r="I99" s="132">
        <v>11300</v>
      </c>
      <c r="J99" s="188">
        <v>4.5826981494250729</v>
      </c>
      <c r="K99" s="197">
        <v>72</v>
      </c>
      <c r="L99" s="198">
        <v>7.73</v>
      </c>
      <c r="M99" s="199">
        <v>610</v>
      </c>
      <c r="N99" s="165">
        <v>13.872290694306033</v>
      </c>
      <c r="O99" s="187">
        <v>55793.654518803</v>
      </c>
      <c r="P99" s="200">
        <v>5.7934575430000006</v>
      </c>
      <c r="Q99" s="199">
        <v>387.86294029999999</v>
      </c>
      <c r="R99" s="199">
        <v>979.12519759999998</v>
      </c>
      <c r="S99" s="199"/>
      <c r="T99" s="199">
        <v>145.38632920000001</v>
      </c>
      <c r="U99" s="199">
        <v>307.25532959999998</v>
      </c>
      <c r="V99" s="199">
        <v>87.545799429999988</v>
      </c>
      <c r="W99" s="200">
        <v>19.20539956</v>
      </c>
      <c r="X99" s="199">
        <v>18761.119440000002</v>
      </c>
      <c r="Y99" s="199">
        <v>20.360625570000003</v>
      </c>
      <c r="Z99" s="199">
        <v>35000</v>
      </c>
      <c r="AA99" s="189">
        <v>285</v>
      </c>
      <c r="AB99" s="137">
        <v>80</v>
      </c>
      <c r="AC99" s="190">
        <f>1/SQRT(2)*LN((R99/40.08)/(AB99/96.0626))</f>
        <v>2.3891409177743199</v>
      </c>
      <c r="AD99" s="27">
        <f t="shared" si="33"/>
        <v>-0.13463610927430428</v>
      </c>
      <c r="AE99" s="208">
        <f t="shared" si="34"/>
        <v>61.060354801409453</v>
      </c>
      <c r="AF99" s="208">
        <f t="shared" si="35"/>
        <v>19.161103693364904</v>
      </c>
      <c r="AG99" s="209">
        <f>Z99/AB99</f>
        <v>437.5</v>
      </c>
      <c r="AH99" s="210">
        <f t="shared" si="36"/>
        <v>67.346441923921958</v>
      </c>
      <c r="AI99" s="210">
        <f t="shared" si="37"/>
        <v>25.244102899923281</v>
      </c>
      <c r="AJ99" s="208">
        <f t="shared" si="38"/>
        <v>3.1866825512015464</v>
      </c>
      <c r="AK99" s="209">
        <f t="shared" si="39"/>
        <v>35.746194751999916</v>
      </c>
      <c r="AL99" s="143">
        <f>Z99/W99</f>
        <v>1822.4041572608658</v>
      </c>
      <c r="AM99" s="291">
        <v>0.70896515484167111</v>
      </c>
      <c r="AN99" s="200">
        <v>-21.4</v>
      </c>
      <c r="AO99" s="138">
        <v>7.16</v>
      </c>
      <c r="AQ99" s="269"/>
      <c r="AR99" s="269"/>
      <c r="AS99" s="251"/>
      <c r="AT99" s="250"/>
    </row>
    <row r="100" spans="4:46" x14ac:dyDescent="0.2">
      <c r="D100" s="234"/>
      <c r="E100" s="287" t="s">
        <v>2</v>
      </c>
      <c r="F100" s="186">
        <v>42301321730000</v>
      </c>
      <c r="G100" s="187">
        <v>1029221.9494</v>
      </c>
      <c r="H100" s="187">
        <v>769504.64190000005</v>
      </c>
      <c r="I100" s="132">
        <v>11860</v>
      </c>
      <c r="J100" s="188">
        <v>5.2819249435038715</v>
      </c>
      <c r="K100" s="189">
        <v>72</v>
      </c>
      <c r="L100" s="189">
        <v>7.73</v>
      </c>
      <c r="M100" s="187">
        <v>927.2</v>
      </c>
      <c r="N100" s="163">
        <v>17.513118428599842</v>
      </c>
      <c r="O100" s="187">
        <v>43223.972029536002</v>
      </c>
      <c r="P100" s="188">
        <v>35.027719640000001</v>
      </c>
      <c r="Q100" s="187">
        <v>279.40422080000002</v>
      </c>
      <c r="R100" s="187">
        <v>475.33264519999994</v>
      </c>
      <c r="S100" s="188">
        <v>6.3376851760000008</v>
      </c>
      <c r="T100" s="187">
        <v>70.954272750000001</v>
      </c>
      <c r="U100" s="187">
        <v>216.81893529999999</v>
      </c>
      <c r="V100" s="187">
        <v>65.612642719999997</v>
      </c>
      <c r="W100" s="188">
        <v>12.273787560000001</v>
      </c>
      <c r="X100" s="187">
        <v>16069.975459999998</v>
      </c>
      <c r="Y100" s="187">
        <v>22.234660389999998</v>
      </c>
      <c r="Z100" s="187">
        <v>25950</v>
      </c>
      <c r="AA100" s="189"/>
      <c r="AB100" s="133">
        <v>20</v>
      </c>
      <c r="AC100" s="190">
        <f>1/SQRT(2)*LN((R100/40.08)/(AB100/96.0626))</f>
        <v>2.8584121268025298</v>
      </c>
      <c r="AD100" s="27">
        <f t="shared" si="33"/>
        <v>-3.2570554992036656E-2</v>
      </c>
      <c r="AE100" s="208">
        <f t="shared" si="34"/>
        <v>74.117029667011735</v>
      </c>
      <c r="AF100" s="208">
        <f t="shared" si="35"/>
        <v>33.807851453666579</v>
      </c>
      <c r="AG100" s="209">
        <f>Z100/AB100</f>
        <v>1297.5</v>
      </c>
      <c r="AH100" s="210">
        <f t="shared" si="36"/>
        <v>66.991405418921715</v>
      </c>
      <c r="AI100" s="210">
        <f t="shared" si="37"/>
        <v>17.012364517579968</v>
      </c>
      <c r="AJ100" s="208">
        <f t="shared" si="38"/>
        <v>2.1923022753631241</v>
      </c>
      <c r="AK100" s="209">
        <f t="shared" si="39"/>
        <v>54.593346916202933</v>
      </c>
      <c r="AL100" s="143">
        <f>Z100/W100</f>
        <v>2114.2617853815941</v>
      </c>
      <c r="AM100" s="191"/>
      <c r="AN100" s="188">
        <v>-17.2</v>
      </c>
      <c r="AO100" s="134">
        <v>6.62</v>
      </c>
      <c r="AQ100" s="271"/>
      <c r="AR100" s="271"/>
      <c r="AS100" s="239"/>
      <c r="AT100" s="240"/>
    </row>
    <row r="101" spans="4:46" x14ac:dyDescent="0.2">
      <c r="D101" s="234"/>
      <c r="E101" s="287" t="s">
        <v>2</v>
      </c>
      <c r="F101" s="186">
        <v>42301320340000</v>
      </c>
      <c r="G101" s="192">
        <v>995141.51</v>
      </c>
      <c r="H101" s="192">
        <v>777715.48</v>
      </c>
      <c r="I101" s="132">
        <v>11493</v>
      </c>
      <c r="J101" s="188"/>
      <c r="K101" s="193"/>
      <c r="L101" s="193"/>
      <c r="M101" s="186"/>
      <c r="N101" s="164"/>
      <c r="O101" s="187"/>
      <c r="P101" s="194"/>
      <c r="Q101" s="192"/>
      <c r="R101" s="192"/>
      <c r="S101" s="194"/>
      <c r="T101" s="195"/>
      <c r="U101" s="195"/>
      <c r="V101" s="195"/>
      <c r="W101" s="195"/>
      <c r="X101" s="195"/>
      <c r="Y101" s="195"/>
      <c r="Z101" s="195"/>
      <c r="AA101" s="189"/>
      <c r="AB101" s="135"/>
      <c r="AC101" s="190"/>
      <c r="AD101" s="27"/>
      <c r="AE101" s="351"/>
      <c r="AF101" s="351"/>
      <c r="AG101" s="209"/>
      <c r="AH101" s="354"/>
      <c r="AI101" s="354"/>
      <c r="AJ101" s="351"/>
      <c r="AK101" s="352"/>
      <c r="AL101" s="353"/>
      <c r="AM101" s="193"/>
      <c r="AN101" s="196">
        <v>-18.2</v>
      </c>
      <c r="AO101" s="136">
        <v>6.19</v>
      </c>
      <c r="AQ101" s="241"/>
      <c r="AR101" s="241"/>
      <c r="AS101" s="238"/>
      <c r="AT101" s="238"/>
    </row>
    <row r="102" spans="4:46" x14ac:dyDescent="0.2">
      <c r="D102" s="246"/>
      <c r="E102" s="287" t="s">
        <v>2</v>
      </c>
      <c r="F102" s="186">
        <v>42475370200000</v>
      </c>
      <c r="G102" s="192">
        <v>1033381.9041</v>
      </c>
      <c r="H102" s="192">
        <v>702385.70330000005</v>
      </c>
      <c r="I102" s="132">
        <v>11120</v>
      </c>
      <c r="J102" s="188">
        <v>10.740922384701912</v>
      </c>
      <c r="K102" s="197">
        <v>72</v>
      </c>
      <c r="L102" s="198">
        <v>8.36</v>
      </c>
      <c r="M102" s="199">
        <v>1464</v>
      </c>
      <c r="N102" s="165"/>
      <c r="O102" s="187"/>
      <c r="P102" s="200">
        <v>0.56766115039999998</v>
      </c>
      <c r="Q102" s="199">
        <v>37.72680321</v>
      </c>
      <c r="R102" s="199">
        <v>87.431323710000001</v>
      </c>
      <c r="S102" s="199"/>
      <c r="T102" s="199">
        <v>13.541444250000001</v>
      </c>
      <c r="U102" s="199">
        <v>62.884791980000003</v>
      </c>
      <c r="V102" s="199">
        <v>67.257221569999999</v>
      </c>
      <c r="W102" s="200">
        <v>23.323516640000001</v>
      </c>
      <c r="X102" s="199">
        <v>5817.1578170000003</v>
      </c>
      <c r="Y102" s="199">
        <v>12.573900119999999</v>
      </c>
      <c r="Z102" s="199">
        <v>8400</v>
      </c>
      <c r="AA102" s="189"/>
      <c r="AB102" s="137">
        <v>320</v>
      </c>
      <c r="AC102" s="190">
        <f>1/SQRT(2)*LN((R102/40.08)/(AB102/96.0626))</f>
        <v>-0.29934996258141439</v>
      </c>
      <c r="AD102" s="27">
        <f>1/SQRT(2)*LN((X102/22.9898)/(Z102/35.453))</f>
        <v>4.6483308530646777E-2</v>
      </c>
      <c r="AE102" s="208">
        <f>X102/U102</f>
        <v>92.50500214503532</v>
      </c>
      <c r="AF102" s="208">
        <f>X102/R102</f>
        <v>66.534024307979905</v>
      </c>
      <c r="AG102" s="209">
        <f>Z102/AB102</f>
        <v>26.25</v>
      </c>
      <c r="AH102" s="210">
        <f>R102/T102*10</f>
        <v>64.565730283902326</v>
      </c>
      <c r="AI102" s="210">
        <f>10*R102/Q102</f>
        <v>23.174856142283783</v>
      </c>
      <c r="AJ102" s="208">
        <f>R102/U102</f>
        <v>1.3903413044255091</v>
      </c>
      <c r="AK102" s="209">
        <f>Z102/R102</f>
        <v>96.075406885773205</v>
      </c>
      <c r="AL102" s="143">
        <f>Z102/W102</f>
        <v>360.15152130163506</v>
      </c>
      <c r="AM102" s="201"/>
      <c r="AN102" s="200">
        <v>-16.2</v>
      </c>
      <c r="AO102" s="138">
        <v>6.14</v>
      </c>
      <c r="AQ102" s="250"/>
      <c r="AR102" s="250"/>
      <c r="AS102" s="251"/>
      <c r="AT102" s="250"/>
    </row>
    <row r="103" spans="4:46" x14ac:dyDescent="0.2">
      <c r="D103" s="234"/>
      <c r="E103" s="287" t="s">
        <v>2</v>
      </c>
      <c r="F103" s="186">
        <v>42301320340000</v>
      </c>
      <c r="G103" s="192">
        <v>995141.51</v>
      </c>
      <c r="H103" s="192">
        <v>777715.48</v>
      </c>
      <c r="I103" s="132">
        <v>11606</v>
      </c>
      <c r="J103" s="188"/>
      <c r="K103" s="193"/>
      <c r="L103" s="193"/>
      <c r="M103" s="186"/>
      <c r="N103" s="164"/>
      <c r="O103" s="187"/>
      <c r="P103" s="194"/>
      <c r="Q103" s="192"/>
      <c r="R103" s="192"/>
      <c r="S103" s="194"/>
      <c r="T103" s="195"/>
      <c r="U103" s="195"/>
      <c r="V103" s="195"/>
      <c r="W103" s="195"/>
      <c r="X103" s="195"/>
      <c r="Y103" s="195"/>
      <c r="Z103" s="195"/>
      <c r="AA103" s="189"/>
      <c r="AB103" s="135"/>
      <c r="AC103" s="190"/>
      <c r="AD103" s="27"/>
      <c r="AE103" s="211"/>
      <c r="AF103" s="211"/>
      <c r="AG103" s="212"/>
      <c r="AH103" s="214"/>
      <c r="AI103" s="214"/>
      <c r="AJ103" s="211"/>
      <c r="AK103" s="213"/>
      <c r="AL103" s="144"/>
      <c r="AM103" s="193"/>
      <c r="AN103" s="196">
        <v>-19.5</v>
      </c>
      <c r="AO103" s="136">
        <v>5.82</v>
      </c>
      <c r="AQ103" s="241"/>
      <c r="AR103" s="241"/>
      <c r="AS103" s="238"/>
      <c r="AT103" s="238"/>
    </row>
    <row r="104" spans="4:46" x14ac:dyDescent="0.2">
      <c r="D104" s="234"/>
      <c r="E104" s="316" t="s">
        <v>3</v>
      </c>
      <c r="F104" s="186">
        <v>42301320120000</v>
      </c>
      <c r="G104" s="187">
        <v>1016086.3483</v>
      </c>
      <c r="H104" s="187">
        <v>754555.57250000001</v>
      </c>
      <c r="I104" s="132">
        <v>11980</v>
      </c>
      <c r="J104" s="188">
        <v>11.688381099369074</v>
      </c>
      <c r="K104" s="189">
        <v>72</v>
      </c>
      <c r="L104" s="189">
        <v>8.3699999999999992</v>
      </c>
      <c r="M104" s="187">
        <v>1049.2</v>
      </c>
      <c r="N104" s="163">
        <v>22.926519526928633</v>
      </c>
      <c r="O104" s="187">
        <v>32181.292675324999</v>
      </c>
      <c r="P104" s="188">
        <v>45.465917490000002</v>
      </c>
      <c r="Q104" s="187">
        <v>175.54399080000002</v>
      </c>
      <c r="R104" s="187">
        <v>285.246174</v>
      </c>
      <c r="S104" s="188">
        <v>1.2820654849999999</v>
      </c>
      <c r="T104" s="187">
        <v>39.049401439999997</v>
      </c>
      <c r="U104" s="187">
        <v>176.72082760000001</v>
      </c>
      <c r="V104" s="187">
        <v>67.268614959999994</v>
      </c>
      <c r="W104" s="188">
        <v>15.989249040000001</v>
      </c>
      <c r="X104" s="187">
        <v>12334.122020000001</v>
      </c>
      <c r="Y104" s="187">
        <v>20.604414509999998</v>
      </c>
      <c r="Z104" s="187">
        <v>19000</v>
      </c>
      <c r="AA104" s="189"/>
      <c r="AB104" s="133">
        <v>20</v>
      </c>
      <c r="AC104" s="190">
        <f>1/SQRT(2)*LN((R104/40.08)/(AB104/96.0626))</f>
        <v>2.4973193595221046</v>
      </c>
      <c r="AD104" s="27">
        <f>1/SQRT(2)*LN((X104/22.9898)/(Z104/35.453))</f>
        <v>7.6920960920241191E-4</v>
      </c>
      <c r="AE104" s="355">
        <f>X104/U104</f>
        <v>69.794388061138761</v>
      </c>
      <c r="AF104" s="355">
        <f>X104/R104</f>
        <v>43.240271541731531</v>
      </c>
      <c r="AG104" s="356">
        <f>Z104/AB104</f>
        <v>950</v>
      </c>
      <c r="AH104" s="357">
        <f>R104/T104*10</f>
        <v>73.04751506582889</v>
      </c>
      <c r="AI104" s="357">
        <f>10*R104/Q104</f>
        <v>16.249270208570419</v>
      </c>
      <c r="AJ104" s="355">
        <f>R104/U104</f>
        <v>1.6141061462525654</v>
      </c>
      <c r="AK104" s="356">
        <f>Z104/R104</f>
        <v>66.609131802062308</v>
      </c>
      <c r="AL104" s="358">
        <f>Z104/W104</f>
        <v>1188.2984593252668</v>
      </c>
      <c r="AM104" s="191"/>
      <c r="AN104" s="188">
        <v>-17.600000000000001</v>
      </c>
      <c r="AO104" s="134">
        <v>6.86</v>
      </c>
      <c r="AQ104" s="271"/>
      <c r="AR104" s="271"/>
      <c r="AS104" s="239"/>
      <c r="AT104" s="240"/>
    </row>
    <row r="105" spans="4:46" x14ac:dyDescent="0.2">
      <c r="D105" s="234"/>
      <c r="E105" s="316" t="s">
        <v>3</v>
      </c>
      <c r="F105" s="186">
        <v>42301324870000</v>
      </c>
      <c r="G105" s="187">
        <v>1035498.4243</v>
      </c>
      <c r="H105" s="187">
        <v>735714.16260000004</v>
      </c>
      <c r="I105" s="132">
        <v>12180</v>
      </c>
      <c r="J105" s="188">
        <v>10.847577192527243</v>
      </c>
      <c r="K105" s="189">
        <v>72</v>
      </c>
      <c r="L105" s="189">
        <v>8.01</v>
      </c>
      <c r="M105" s="187">
        <v>1122.3999999999999</v>
      </c>
      <c r="N105" s="163"/>
      <c r="O105" s="187"/>
      <c r="P105" s="188">
        <v>17.621562390000001</v>
      </c>
      <c r="Q105" s="187">
        <v>79.817255000000003</v>
      </c>
      <c r="R105" s="187">
        <v>123.306273</v>
      </c>
      <c r="S105" s="188"/>
      <c r="T105" s="187">
        <v>20.259357210000001</v>
      </c>
      <c r="U105" s="187">
        <v>172.61812470000001</v>
      </c>
      <c r="V105" s="187">
        <v>59.727215759999993</v>
      </c>
      <c r="W105" s="188">
        <v>14.183362690000001</v>
      </c>
      <c r="X105" s="187">
        <v>9016.8718730000001</v>
      </c>
      <c r="Y105" s="187">
        <v>27.428929619999998</v>
      </c>
      <c r="Z105" s="187">
        <v>13250</v>
      </c>
      <c r="AA105" s="189"/>
      <c r="AB105" s="133">
        <v>20</v>
      </c>
      <c r="AC105" s="190">
        <f>1/SQRT(2)*LN((R105/40.08)/(AB105/96.0626))</f>
        <v>1.9042821313537266</v>
      </c>
      <c r="AD105" s="27">
        <f>1/SQRT(2)*LN((X105/22.9898)/(Z105/35.453))</f>
        <v>3.412296424267372E-2</v>
      </c>
      <c r="AE105" s="355">
        <f>X105/U105</f>
        <v>52.235950823071356</v>
      </c>
      <c r="AF105" s="355">
        <f>X105/R105</f>
        <v>73.125816340260315</v>
      </c>
      <c r="AG105" s="356">
        <f>Z105/AB105</f>
        <v>662.5</v>
      </c>
      <c r="AH105" s="357">
        <f>R105/T105*10</f>
        <v>60.863862422612371</v>
      </c>
      <c r="AI105" s="357">
        <f>10*R105/Q105</f>
        <v>15.448573494540749</v>
      </c>
      <c r="AJ105" s="355">
        <f>R105/U105</f>
        <v>0.71432981452149902</v>
      </c>
      <c r="AK105" s="356">
        <f>Z105/R105</f>
        <v>107.45600915210534</v>
      </c>
      <c r="AL105" s="358">
        <f>Z105/W105</f>
        <v>934.19313103668503</v>
      </c>
      <c r="AM105" s="191"/>
      <c r="AN105" s="188">
        <v>-18.399999999999999</v>
      </c>
      <c r="AO105" s="134">
        <v>6.48</v>
      </c>
      <c r="AQ105" s="271"/>
      <c r="AR105" s="271"/>
      <c r="AS105" s="239"/>
      <c r="AT105" s="240"/>
    </row>
    <row r="106" spans="4:46" x14ac:dyDescent="0.2">
      <c r="D106" s="246"/>
      <c r="E106" s="284" t="s">
        <v>57</v>
      </c>
      <c r="F106" s="186">
        <v>42301319410000</v>
      </c>
      <c r="G106" s="192">
        <v>1003205.3884000001</v>
      </c>
      <c r="H106" s="192">
        <v>765645.14980000001</v>
      </c>
      <c r="I106" s="132">
        <v>11070</v>
      </c>
      <c r="J106" s="188">
        <v>4.3886755380905598</v>
      </c>
      <c r="K106" s="197">
        <v>72</v>
      </c>
      <c r="L106" s="198">
        <v>7.84</v>
      </c>
      <c r="M106" s="199">
        <v>927.2</v>
      </c>
      <c r="N106" s="165">
        <v>19.37047430316268</v>
      </c>
      <c r="O106" s="187">
        <v>38705.831672868997</v>
      </c>
      <c r="P106" s="200">
        <v>1.5226894010000001</v>
      </c>
      <c r="Q106" s="199">
        <v>194.90614429999999</v>
      </c>
      <c r="R106" s="199">
        <v>473.65802940000003</v>
      </c>
      <c r="S106" s="199">
        <v>1.3006348479999998</v>
      </c>
      <c r="T106" s="199">
        <v>76.123134859999993</v>
      </c>
      <c r="U106" s="199">
        <v>197.6623979</v>
      </c>
      <c r="V106" s="199">
        <v>73.379429180000002</v>
      </c>
      <c r="W106" s="200">
        <v>19.92626542</v>
      </c>
      <c r="X106" s="199">
        <v>13823.621770000002</v>
      </c>
      <c r="Y106" s="199">
        <v>13.731177560000001</v>
      </c>
      <c r="Z106" s="199">
        <v>23650</v>
      </c>
      <c r="AA106" s="189"/>
      <c r="AB106" s="137">
        <v>180</v>
      </c>
      <c r="AC106" s="190">
        <f>1/SQRT(2)*LN((R106/40.08)/(AB106/96.0626))</f>
        <v>1.3022441645148559</v>
      </c>
      <c r="AD106" s="27">
        <f>1/SQRT(2)*LN((X106/22.9898)/(Z106/35.453))</f>
        <v>-7.3416795080859201E-2</v>
      </c>
      <c r="AE106" s="359">
        <f>X106/U106</f>
        <v>69.935515894093086</v>
      </c>
      <c r="AF106" s="359">
        <f>X106/R106</f>
        <v>29.184814596114606</v>
      </c>
      <c r="AG106" s="207">
        <f>Z106/AB106</f>
        <v>131.38888888888889</v>
      </c>
      <c r="AH106" s="360">
        <f>R106/T106*10</f>
        <v>62.222612123254855</v>
      </c>
      <c r="AI106" s="360">
        <f>10*R106/Q106</f>
        <v>24.301852109441171</v>
      </c>
      <c r="AJ106" s="359">
        <f>R106/U106</f>
        <v>2.3962981044054206</v>
      </c>
      <c r="AK106" s="361">
        <f>Z106/R106</f>
        <v>49.930537501830848</v>
      </c>
      <c r="AL106" s="362">
        <f>Z106/W106</f>
        <v>1186.8756890221127</v>
      </c>
      <c r="AM106" s="201"/>
      <c r="AN106" s="200">
        <v>-18</v>
      </c>
      <c r="AO106" s="138">
        <v>6.52</v>
      </c>
      <c r="AQ106" s="250"/>
      <c r="AR106" s="250"/>
      <c r="AS106" s="251"/>
      <c r="AT106" s="250"/>
    </row>
    <row r="107" spans="4:46" x14ac:dyDescent="0.2">
      <c r="D107" s="246"/>
      <c r="E107" s="284" t="s">
        <v>57</v>
      </c>
      <c r="F107" s="186">
        <v>42301323280000</v>
      </c>
      <c r="G107" s="192">
        <v>1008535.081</v>
      </c>
      <c r="H107" s="192">
        <v>804835.11230000004</v>
      </c>
      <c r="I107" s="132">
        <v>11535</v>
      </c>
      <c r="J107" s="188">
        <v>2.199100082056646</v>
      </c>
      <c r="K107" s="197">
        <v>72</v>
      </c>
      <c r="L107" s="198">
        <v>7.18</v>
      </c>
      <c r="M107" s="199">
        <v>1927.6</v>
      </c>
      <c r="N107" s="165">
        <v>9.0511369588002797</v>
      </c>
      <c r="O107" s="187">
        <v>89051.146148987988</v>
      </c>
      <c r="P107" s="200">
        <v>2.288285449</v>
      </c>
      <c r="Q107" s="199">
        <v>599.05035989999999</v>
      </c>
      <c r="R107" s="199">
        <v>2789.0246909999996</v>
      </c>
      <c r="S107" s="199">
        <v>7.3453837689999997</v>
      </c>
      <c r="T107" s="199">
        <v>347.19250650000004</v>
      </c>
      <c r="U107" s="199">
        <v>436.6555846</v>
      </c>
      <c r="V107" s="199">
        <v>71.816146619999998</v>
      </c>
      <c r="W107" s="200">
        <v>12.35298032</v>
      </c>
      <c r="X107" s="199">
        <v>29475.59</v>
      </c>
      <c r="Y107" s="199">
        <v>19.830210829999999</v>
      </c>
      <c r="Z107" s="199">
        <v>55150</v>
      </c>
      <c r="AA107" s="189"/>
      <c r="AB107" s="137">
        <v>140</v>
      </c>
      <c r="AC107" s="190">
        <f>1/SQRT(2)*LN((R107/40.08)/(AB107/96.0626))</f>
        <v>2.7336234967202238</v>
      </c>
      <c r="AD107" s="27">
        <f>1/SQRT(2)*LN((X107/22.9898)/(Z107/35.453))</f>
        <v>-0.13670993641123133</v>
      </c>
      <c r="AE107" s="359">
        <f>X107/U107</f>
        <v>67.503064290363369</v>
      </c>
      <c r="AF107" s="359">
        <f>X107/R107</f>
        <v>10.568422034812313</v>
      </c>
      <c r="AG107" s="207">
        <f>Z107/AB107</f>
        <v>393.92857142857144</v>
      </c>
      <c r="AH107" s="360">
        <f>R107/T107*10</f>
        <v>80.330785912281755</v>
      </c>
      <c r="AI107" s="360">
        <f>10*R107/Q107</f>
        <v>46.557432858659389</v>
      </c>
      <c r="AJ107" s="359">
        <f>R107/U107</f>
        <v>6.3872415454273792</v>
      </c>
      <c r="AK107" s="361">
        <f>Z107/R107</f>
        <v>19.773937526607579</v>
      </c>
      <c r="AL107" s="362">
        <f>Z107/W107</f>
        <v>4464.5096625556671</v>
      </c>
      <c r="AM107" s="201"/>
      <c r="AN107" s="200">
        <v>-20.5</v>
      </c>
      <c r="AO107" s="138">
        <v>6.84</v>
      </c>
      <c r="AQ107" s="250"/>
      <c r="AR107" s="250"/>
      <c r="AS107" s="251"/>
      <c r="AT107" s="250"/>
    </row>
    <row r="108" spans="4:46" x14ac:dyDescent="0.2">
      <c r="D108" s="234"/>
      <c r="E108" s="284" t="s">
        <v>57</v>
      </c>
      <c r="F108" s="186">
        <v>42301327570000</v>
      </c>
      <c r="G108" s="187">
        <v>943080.59</v>
      </c>
      <c r="H108" s="187">
        <v>822708.48</v>
      </c>
      <c r="I108" s="132">
        <v>10990</v>
      </c>
      <c r="J108" s="188">
        <v>3.9780735651924997</v>
      </c>
      <c r="K108" s="189">
        <v>72</v>
      </c>
      <c r="L108" s="189">
        <v>7.55</v>
      </c>
      <c r="M108" s="187">
        <v>512.4</v>
      </c>
      <c r="N108" s="163">
        <v>12.725754136473295</v>
      </c>
      <c r="O108" s="187">
        <v>61322.447152023</v>
      </c>
      <c r="P108" s="188">
        <v>1.4845916889999999</v>
      </c>
      <c r="Q108" s="187">
        <v>408.51343059999994</v>
      </c>
      <c r="R108" s="187">
        <v>1352.6977260000001</v>
      </c>
      <c r="S108" s="188"/>
      <c r="T108" s="187">
        <v>200.1869873</v>
      </c>
      <c r="U108" s="187">
        <v>351.6958095</v>
      </c>
      <c r="V108" s="187">
        <v>77.626095570000004</v>
      </c>
      <c r="W108" s="188">
        <v>9.6640310039999999</v>
      </c>
      <c r="X108" s="187">
        <v>21768.708500000001</v>
      </c>
      <c r="Y108" s="187">
        <v>11.86998036</v>
      </c>
      <c r="Z108" s="187">
        <v>37000</v>
      </c>
      <c r="AA108" s="189"/>
      <c r="AB108" s="133">
        <v>140</v>
      </c>
      <c r="AC108" s="190">
        <f>1/SQRT(2)*LN((R108/40.08)/(AB108/96.0626))</f>
        <v>2.2219673601770684</v>
      </c>
      <c r="AD108" s="27">
        <f>1/SQRT(2)*LN((X108/22.9898)/(Z108/35.453))</f>
        <v>-6.8792387639236507E-2</v>
      </c>
      <c r="AE108" s="359">
        <f>X108/U108</f>
        <v>61.896411364548833</v>
      </c>
      <c r="AF108" s="359">
        <f>X108/R108</f>
        <v>16.092810745214486</v>
      </c>
      <c r="AG108" s="207">
        <f>Z108/AB108</f>
        <v>264.28571428571428</v>
      </c>
      <c r="AH108" s="360">
        <f>R108/T108*10</f>
        <v>67.571711040980333</v>
      </c>
      <c r="AI108" s="360">
        <f>10*R108/Q108</f>
        <v>33.112686748468448</v>
      </c>
      <c r="AJ108" s="359">
        <f>R108/U108</f>
        <v>3.8462150797961105</v>
      </c>
      <c r="AK108" s="361">
        <f>Z108/R108</f>
        <v>27.35274798562055</v>
      </c>
      <c r="AL108" s="362">
        <f>Z108/W108</f>
        <v>3828.6301011126184</v>
      </c>
      <c r="AM108" s="191"/>
      <c r="AN108" s="188">
        <v>-24.8</v>
      </c>
      <c r="AO108" s="134">
        <v>5.95</v>
      </c>
      <c r="AQ108" s="271"/>
      <c r="AR108" s="271"/>
      <c r="AS108" s="239"/>
      <c r="AT108" s="240"/>
    </row>
    <row r="109" spans="4:46" x14ac:dyDescent="0.2">
      <c r="D109" s="234"/>
      <c r="E109" s="284" t="s">
        <v>57</v>
      </c>
      <c r="F109" s="186">
        <v>42301320340000</v>
      </c>
      <c r="G109" s="192">
        <v>995141.51</v>
      </c>
      <c r="H109" s="192">
        <v>777715.48</v>
      </c>
      <c r="I109" s="132">
        <v>11101</v>
      </c>
      <c r="J109" s="188"/>
      <c r="K109" s="193"/>
      <c r="L109" s="193"/>
      <c r="M109" s="186"/>
      <c r="N109" s="164"/>
      <c r="O109" s="187"/>
      <c r="P109" s="194"/>
      <c r="Q109" s="192"/>
      <c r="R109" s="192"/>
      <c r="S109" s="194"/>
      <c r="T109" s="195"/>
      <c r="U109" s="195"/>
      <c r="V109" s="195"/>
      <c r="W109" s="195"/>
      <c r="X109" s="195"/>
      <c r="Y109" s="195"/>
      <c r="Z109" s="195"/>
      <c r="AA109" s="189"/>
      <c r="AB109" s="135"/>
      <c r="AC109" s="190"/>
      <c r="AD109" s="27"/>
      <c r="AE109" s="359"/>
      <c r="AF109" s="359"/>
      <c r="AG109" s="207"/>
      <c r="AH109" s="363"/>
      <c r="AI109" s="363"/>
      <c r="AJ109" s="359"/>
      <c r="AK109" s="361"/>
      <c r="AL109" s="362"/>
      <c r="AM109" s="193"/>
      <c r="AN109" s="196">
        <v>-19.8</v>
      </c>
      <c r="AO109" s="136">
        <v>5.81</v>
      </c>
      <c r="AQ109" s="241"/>
      <c r="AR109" s="241"/>
      <c r="AS109" s="238"/>
      <c r="AT109" s="238"/>
    </row>
    <row r="110" spans="4:46" x14ac:dyDescent="0.2">
      <c r="D110" s="246"/>
      <c r="E110" s="284" t="s">
        <v>57</v>
      </c>
      <c r="F110" s="186">
        <v>42301315700100</v>
      </c>
      <c r="G110" s="192">
        <v>956872.64099999995</v>
      </c>
      <c r="H110" s="192">
        <v>795935.26989999996</v>
      </c>
      <c r="I110" s="132">
        <v>11170</v>
      </c>
      <c r="J110" s="188">
        <v>5.1707036959699311</v>
      </c>
      <c r="K110" s="197">
        <v>72</v>
      </c>
      <c r="L110" s="198">
        <v>6.04</v>
      </c>
      <c r="M110" s="199">
        <v>268.39999999999998</v>
      </c>
      <c r="N110" s="165"/>
      <c r="O110" s="187"/>
      <c r="P110" s="200">
        <v>178.21705219999998</v>
      </c>
      <c r="Q110" s="199">
        <v>2250.761207</v>
      </c>
      <c r="R110" s="199">
        <v>18082.566770000001</v>
      </c>
      <c r="S110" s="199">
        <v>186.55217039999999</v>
      </c>
      <c r="T110" s="199">
        <v>3815.2369269999999</v>
      </c>
      <c r="U110" s="199">
        <v>1108.39545</v>
      </c>
      <c r="V110" s="199">
        <v>40.516565659999998</v>
      </c>
      <c r="W110" s="200">
        <v>5.711216351</v>
      </c>
      <c r="X110" s="199">
        <v>68270.178740000003</v>
      </c>
      <c r="Y110" s="199"/>
      <c r="Z110" s="199">
        <v>154750</v>
      </c>
      <c r="AA110" s="189"/>
      <c r="AB110" s="137">
        <v>20</v>
      </c>
      <c r="AC110" s="190">
        <f>1/SQRT(2)*LN((R110/40.08)/(AB110/96.0626))</f>
        <v>5.4313536000209925</v>
      </c>
      <c r="AD110" s="27">
        <f>1/SQRT(2)*LN((X110/22.9898)/(Z110/35.453))</f>
        <v>-0.27236383239654416</v>
      </c>
      <c r="AE110" s="359">
        <f>X110/U110</f>
        <v>61.593701724416142</v>
      </c>
      <c r="AF110" s="359">
        <f>X110/R110</f>
        <v>3.7754694678226812</v>
      </c>
      <c r="AG110" s="207"/>
      <c r="AH110" s="360">
        <f>R110/T110*10</f>
        <v>47.395658817494983</v>
      </c>
      <c r="AI110" s="360">
        <f>10*R110/Q110</f>
        <v>80.339783330911132</v>
      </c>
      <c r="AJ110" s="359">
        <f>R110/U110</f>
        <v>16.314183507339372</v>
      </c>
      <c r="AK110" s="361">
        <f>Z110/R110</f>
        <v>8.5579664639612432</v>
      </c>
      <c r="AL110" s="362">
        <f>Z110/W110</f>
        <v>27095.804201657356</v>
      </c>
      <c r="AM110" s="201"/>
      <c r="AN110" s="200">
        <v>-14.6</v>
      </c>
      <c r="AO110" s="138">
        <v>1.66</v>
      </c>
      <c r="AQ110" s="250"/>
      <c r="AR110" s="250"/>
      <c r="AS110" s="251"/>
      <c r="AT110" s="250"/>
    </row>
    <row r="111" spans="4:46" x14ac:dyDescent="0.2">
      <c r="D111" s="246"/>
      <c r="E111" s="284" t="s">
        <v>57</v>
      </c>
      <c r="F111" s="186">
        <v>42301323770000</v>
      </c>
      <c r="G111" s="192">
        <v>1002593.255</v>
      </c>
      <c r="H111" s="192">
        <v>758897.78399999999</v>
      </c>
      <c r="I111" s="132">
        <v>11110</v>
      </c>
      <c r="J111" s="188">
        <v>3.0275745081287222</v>
      </c>
      <c r="K111" s="197">
        <v>72</v>
      </c>
      <c r="L111" s="198">
        <v>7.85</v>
      </c>
      <c r="M111" s="199">
        <v>878.40000000000009</v>
      </c>
      <c r="N111" s="165">
        <v>20.633159513701131</v>
      </c>
      <c r="O111" s="187">
        <v>36119.151699962698</v>
      </c>
      <c r="P111" s="200">
        <v>0.9985618127</v>
      </c>
      <c r="Q111" s="199">
        <v>145.0797737</v>
      </c>
      <c r="R111" s="199">
        <v>342.06305639999994</v>
      </c>
      <c r="S111" s="199"/>
      <c r="T111" s="199">
        <v>57.83589233</v>
      </c>
      <c r="U111" s="199">
        <v>175.9734201</v>
      </c>
      <c r="V111" s="199">
        <v>72.424266360000004</v>
      </c>
      <c r="W111" s="200">
        <v>17.100454849999998</v>
      </c>
      <c r="X111" s="199">
        <v>12851.43282</v>
      </c>
      <c r="Y111" s="199">
        <v>16.243454409999998</v>
      </c>
      <c r="Z111" s="199">
        <v>22200</v>
      </c>
      <c r="AA111" s="189">
        <v>175</v>
      </c>
      <c r="AB111" s="137">
        <v>240</v>
      </c>
      <c r="AC111" s="190">
        <f>1/SQRT(2)*LN((R111/40.08)/(AB111/96.0626))</f>
        <v>0.86866567423757746</v>
      </c>
      <c r="AD111" s="27">
        <f>1/SQRT(2)*LN((X111/22.9898)/(Z111/35.453))</f>
        <v>-8.0242296454668377E-2</v>
      </c>
      <c r="AE111" s="359">
        <f>X111/U111</f>
        <v>73.030533887998232</v>
      </c>
      <c r="AF111" s="359">
        <f>X111/R111</f>
        <v>37.570361895415729</v>
      </c>
      <c r="AG111" s="207">
        <f>Z111/AB111</f>
        <v>92.5</v>
      </c>
      <c r="AH111" s="360">
        <f>R111/T111*10</f>
        <v>59.14373283086163</v>
      </c>
      <c r="AI111" s="360">
        <f>10*R111/Q111</f>
        <v>23.577584088828772</v>
      </c>
      <c r="AJ111" s="359">
        <f>R111/U111</f>
        <v>1.9438336551373303</v>
      </c>
      <c r="AK111" s="361">
        <f>Z111/R111</f>
        <v>64.900314677770638</v>
      </c>
      <c r="AL111" s="362">
        <f>Z111/W111</f>
        <v>1298.2110823794844</v>
      </c>
      <c r="AM111" s="201"/>
      <c r="AN111" s="200">
        <v>-20.5</v>
      </c>
      <c r="AO111" s="138">
        <v>6.64</v>
      </c>
      <c r="AQ111" s="250"/>
      <c r="AR111" s="250"/>
      <c r="AS111" s="251"/>
      <c r="AT111" s="250"/>
    </row>
    <row r="112" spans="4:46" x14ac:dyDescent="0.2">
      <c r="D112" s="246"/>
      <c r="E112" s="284" t="s">
        <v>57</v>
      </c>
      <c r="F112" s="186">
        <v>42301323290000</v>
      </c>
      <c r="G112" s="192">
        <v>1008557.0196999999</v>
      </c>
      <c r="H112" s="192">
        <v>804841.76089999999</v>
      </c>
      <c r="I112" s="132">
        <v>11645</v>
      </c>
      <c r="J112" s="188">
        <v>1.7975592333862007</v>
      </c>
      <c r="K112" s="197">
        <v>72</v>
      </c>
      <c r="L112" s="198">
        <v>6.53</v>
      </c>
      <c r="M112" s="199"/>
      <c r="N112" s="165">
        <v>7.4126074634894294</v>
      </c>
      <c r="O112" s="187">
        <v>110837.13229596001</v>
      </c>
      <c r="P112" s="200">
        <v>2.6265732470000005</v>
      </c>
      <c r="Q112" s="199">
        <v>652.55865440000002</v>
      </c>
      <c r="R112" s="199">
        <v>13721.12779</v>
      </c>
      <c r="S112" s="199">
        <v>3.0401799860000001</v>
      </c>
      <c r="T112" s="199">
        <v>315.67706860000004</v>
      </c>
      <c r="U112" s="199">
        <v>499.78937620000005</v>
      </c>
      <c r="V112" s="199">
        <v>67.086321850000004</v>
      </c>
      <c r="W112" s="200">
        <v>5.3708616769999997</v>
      </c>
      <c r="X112" s="199">
        <v>26659.855469999999</v>
      </c>
      <c r="Y112" s="199"/>
      <c r="Z112" s="199">
        <v>68750</v>
      </c>
      <c r="AA112" s="189"/>
      <c r="AB112" s="137">
        <v>160</v>
      </c>
      <c r="AC112" s="190">
        <f>1/SQRT(2)*LN((R112/40.08)/(AB112/96.0626))</f>
        <v>3.7657967865045112</v>
      </c>
      <c r="AD112" s="27">
        <f>1/SQRT(2)*LN((X112/22.9898)/(Z112/35.453))</f>
        <v>-0.36356645162515938</v>
      </c>
      <c r="AE112" s="359">
        <f>X112/U112</f>
        <v>53.342181205811706</v>
      </c>
      <c r="AF112" s="359">
        <f>X112/R112</f>
        <v>1.9429784401126111</v>
      </c>
      <c r="AG112" s="207">
        <f>Z112/AB112</f>
        <v>429.6875</v>
      </c>
      <c r="AH112" s="360">
        <f>R112/T112*10</f>
        <v>434.65709596366924</v>
      </c>
      <c r="AI112" s="360">
        <f>10*R112/Q112</f>
        <v>210.26658212993888</v>
      </c>
      <c r="AJ112" s="359">
        <f>R112/U112</f>
        <v>27.453820435969483</v>
      </c>
      <c r="AK112" s="361">
        <f>Z112/R112</f>
        <v>5.0105210775826468</v>
      </c>
      <c r="AL112" s="362">
        <f>Z112/W112</f>
        <v>12800.553083393066</v>
      </c>
      <c r="AM112" s="201"/>
      <c r="AN112" s="200">
        <v>-22.5</v>
      </c>
      <c r="AO112" s="138">
        <v>5.36</v>
      </c>
      <c r="AQ112" s="250"/>
      <c r="AR112" s="250"/>
      <c r="AS112" s="251"/>
      <c r="AT112" s="250"/>
    </row>
    <row r="113" spans="4:46" x14ac:dyDescent="0.2">
      <c r="D113" s="234"/>
      <c r="E113" s="284" t="s">
        <v>57</v>
      </c>
      <c r="F113" s="186">
        <v>42389350490000</v>
      </c>
      <c r="G113" s="187">
        <v>963813.43</v>
      </c>
      <c r="H113" s="187">
        <v>743068.79</v>
      </c>
      <c r="I113" s="132">
        <v>10740</v>
      </c>
      <c r="J113" s="188">
        <v>3.7862957937584802</v>
      </c>
      <c r="K113" s="189">
        <v>72</v>
      </c>
      <c r="L113" s="189">
        <v>7.9</v>
      </c>
      <c r="M113" s="187">
        <v>780.8</v>
      </c>
      <c r="N113" s="163">
        <v>22.423741611678672</v>
      </c>
      <c r="O113" s="187">
        <v>32971.847391529001</v>
      </c>
      <c r="P113" s="188">
        <v>1.560242393</v>
      </c>
      <c r="Q113" s="187">
        <v>163.2358605</v>
      </c>
      <c r="R113" s="187">
        <v>392.54441199999997</v>
      </c>
      <c r="S113" s="188"/>
      <c r="T113" s="187">
        <v>61.623541369999998</v>
      </c>
      <c r="U113" s="187">
        <v>164.36364760000001</v>
      </c>
      <c r="V113" s="187">
        <v>70.175248289999999</v>
      </c>
      <c r="W113" s="188">
        <v>9.0784640240000005</v>
      </c>
      <c r="X113" s="187">
        <v>11886.82899</v>
      </c>
      <c r="Y113" s="187">
        <v>2.4369853519999998</v>
      </c>
      <c r="Z113" s="187">
        <v>20000</v>
      </c>
      <c r="AA113" s="189"/>
      <c r="AB113" s="133">
        <v>220</v>
      </c>
      <c r="AC113" s="190">
        <f>1/SQRT(2)*LN((R113/40.08)/(AB113/96.0626))</f>
        <v>1.0275285008110655</v>
      </c>
      <c r="AD113" s="27">
        <f>1/SQRT(2)*LN((X113/22.9898)/(Z113/35.453))</f>
        <v>-6.1620154093392179E-2</v>
      </c>
      <c r="AE113" s="359">
        <f>X113/U113</f>
        <v>72.32030417655443</v>
      </c>
      <c r="AF113" s="359">
        <f>X113/R113</f>
        <v>30.281488225592167</v>
      </c>
      <c r="AG113" s="207">
        <f>Z113/AB113</f>
        <v>90.909090909090907</v>
      </c>
      <c r="AH113" s="360">
        <f>R113/T113*10</f>
        <v>63.700398138932854</v>
      </c>
      <c r="AI113" s="360">
        <f>10*R113/Q113</f>
        <v>24.047682341221826</v>
      </c>
      <c r="AJ113" s="359">
        <f>R113/U113</f>
        <v>2.3882678300940796</v>
      </c>
      <c r="AK113" s="361">
        <f>Z113/R113</f>
        <v>50.949648978826886</v>
      </c>
      <c r="AL113" s="362">
        <f>Z113/W113</f>
        <v>2203.0158347411652</v>
      </c>
      <c r="AM113" s="191"/>
      <c r="AN113" s="188">
        <v>-21.7</v>
      </c>
      <c r="AO113" s="134">
        <v>7.1</v>
      </c>
      <c r="AQ113" s="271"/>
      <c r="AR113" s="271"/>
      <c r="AS113" s="239"/>
      <c r="AT113" s="240"/>
    </row>
    <row r="114" spans="4:46" x14ac:dyDescent="0.2">
      <c r="D114" s="246"/>
      <c r="E114" s="284" t="s">
        <v>57</v>
      </c>
      <c r="F114" s="186">
        <v>42301324990000</v>
      </c>
      <c r="G114" s="192">
        <v>1012671.1814999999</v>
      </c>
      <c r="H114" s="192">
        <v>788675.75910000002</v>
      </c>
      <c r="I114" s="132">
        <v>11560</v>
      </c>
      <c r="J114" s="188">
        <v>1.3296171810205595</v>
      </c>
      <c r="K114" s="197">
        <v>72</v>
      </c>
      <c r="L114" s="198">
        <v>7.14</v>
      </c>
      <c r="M114" s="199">
        <v>610</v>
      </c>
      <c r="N114" s="165">
        <v>10.858620018392301</v>
      </c>
      <c r="O114" s="187">
        <v>72960.861584380997</v>
      </c>
      <c r="P114" s="200">
        <v>2.2056964109999999</v>
      </c>
      <c r="Q114" s="199">
        <v>506.11695780000002</v>
      </c>
      <c r="R114" s="199">
        <v>1593.6605750000001</v>
      </c>
      <c r="S114" s="199"/>
      <c r="T114" s="199">
        <v>225.91055610000001</v>
      </c>
      <c r="U114" s="199">
        <v>369.06325099999998</v>
      </c>
      <c r="V114" s="199">
        <v>71.029510990000006</v>
      </c>
      <c r="W114" s="200">
        <v>12.41185155</v>
      </c>
      <c r="X114" s="199">
        <v>25341.562889999997</v>
      </c>
      <c r="Y114" s="199">
        <v>18.900295530000001</v>
      </c>
      <c r="Z114" s="199">
        <v>44600</v>
      </c>
      <c r="AA114" s="189"/>
      <c r="AB114" s="137">
        <v>220</v>
      </c>
      <c r="AC114" s="190">
        <f>1/SQRT(2)*LN((R114/40.08)/(AB114/96.0626))</f>
        <v>2.018283541205236</v>
      </c>
      <c r="AD114" s="27">
        <f>1/SQRT(2)*LN((X114/22.9898)/(Z114/35.453))</f>
        <v>-9.3430565528379431E-2</v>
      </c>
      <c r="AE114" s="359">
        <f>X114/U114</f>
        <v>68.664552272098206</v>
      </c>
      <c r="AF114" s="359">
        <f>X114/R114</f>
        <v>15.901480708964639</v>
      </c>
      <c r="AG114" s="207">
        <f>Z114/AB114</f>
        <v>202.72727272727272</v>
      </c>
      <c r="AH114" s="360">
        <f>R114/T114*10</f>
        <v>70.543873757477769</v>
      </c>
      <c r="AI114" s="360">
        <f>10*R114/Q114</f>
        <v>31.487990086863672</v>
      </c>
      <c r="AJ114" s="359">
        <f>R114/U114</f>
        <v>4.3181231690824733</v>
      </c>
      <c r="AK114" s="361">
        <f>Z114/R114</f>
        <v>27.985884007954454</v>
      </c>
      <c r="AL114" s="362">
        <f>Z114/W114</f>
        <v>3593.3397866009768</v>
      </c>
      <c r="AM114" s="201"/>
      <c r="AN114" s="200">
        <v>-19.399999999999999</v>
      </c>
      <c r="AO114" s="138">
        <v>6.89</v>
      </c>
      <c r="AQ114" s="250"/>
      <c r="AR114" s="250"/>
      <c r="AS114" s="251"/>
      <c r="AT114" s="250"/>
    </row>
    <row r="115" spans="4:46" x14ac:dyDescent="0.2">
      <c r="D115" s="234"/>
      <c r="E115" s="284" t="s">
        <v>57</v>
      </c>
      <c r="F115" s="186">
        <v>42301320340000</v>
      </c>
      <c r="G115" s="192">
        <v>995141.51</v>
      </c>
      <c r="H115" s="192">
        <v>777715.48</v>
      </c>
      <c r="I115" s="132">
        <v>11188</v>
      </c>
      <c r="J115" s="188"/>
      <c r="K115" s="193"/>
      <c r="L115" s="193"/>
      <c r="M115" s="186"/>
      <c r="N115" s="164"/>
      <c r="O115" s="187"/>
      <c r="P115" s="194"/>
      <c r="Q115" s="192"/>
      <c r="R115" s="192"/>
      <c r="S115" s="194"/>
      <c r="T115" s="195"/>
      <c r="U115" s="195"/>
      <c r="V115" s="195"/>
      <c r="W115" s="195"/>
      <c r="X115" s="195"/>
      <c r="Y115" s="195"/>
      <c r="Z115" s="195"/>
      <c r="AA115" s="189"/>
      <c r="AB115" s="135"/>
      <c r="AC115" s="190"/>
      <c r="AD115" s="27"/>
      <c r="AE115" s="359"/>
      <c r="AF115" s="359"/>
      <c r="AG115" s="207"/>
      <c r="AH115" s="363"/>
      <c r="AI115" s="363"/>
      <c r="AJ115" s="359"/>
      <c r="AK115" s="361"/>
      <c r="AL115" s="362"/>
      <c r="AM115" s="193"/>
      <c r="AN115" s="196">
        <v>-19</v>
      </c>
      <c r="AO115" s="136">
        <v>6.13</v>
      </c>
      <c r="AQ115" s="241"/>
      <c r="AR115" s="241"/>
      <c r="AS115" s="238"/>
      <c r="AT115" s="238"/>
    </row>
    <row r="116" spans="4:46" x14ac:dyDescent="0.2">
      <c r="D116" s="246"/>
      <c r="E116" s="284" t="s">
        <v>57</v>
      </c>
      <c r="F116" s="186">
        <v>42301319430000</v>
      </c>
      <c r="G116" s="192">
        <v>1011530.5017</v>
      </c>
      <c r="H116" s="192">
        <v>758791.43900000001</v>
      </c>
      <c r="I116" s="132">
        <v>11310</v>
      </c>
      <c r="J116" s="188">
        <v>3.9092131086994799</v>
      </c>
      <c r="K116" s="197">
        <v>72</v>
      </c>
      <c r="L116" s="198">
        <v>8.08</v>
      </c>
      <c r="M116" s="199">
        <v>853.99999999999989</v>
      </c>
      <c r="N116" s="165">
        <v>18.010599095934221</v>
      </c>
      <c r="O116" s="187">
        <v>41918.026111959</v>
      </c>
      <c r="P116" s="200">
        <v>3.625245638</v>
      </c>
      <c r="Q116" s="199">
        <v>239.07559559999999</v>
      </c>
      <c r="R116" s="199">
        <v>504.5976005</v>
      </c>
      <c r="S116" s="199">
        <v>9.329700721</v>
      </c>
      <c r="T116" s="199">
        <v>80.916118760000003</v>
      </c>
      <c r="U116" s="199">
        <v>214.99771620000001</v>
      </c>
      <c r="V116" s="199">
        <v>74.210548399999993</v>
      </c>
      <c r="W116" s="200">
        <v>19.326699080000001</v>
      </c>
      <c r="X116" s="199">
        <v>15014.39985</v>
      </c>
      <c r="Y116" s="199">
        <v>17.547037060000001</v>
      </c>
      <c r="Z116" s="199">
        <v>25600</v>
      </c>
      <c r="AA116" s="189"/>
      <c r="AB116" s="137">
        <v>140</v>
      </c>
      <c r="AC116" s="190">
        <f>1/SQRT(2)*LN((R116/40.08)/(AB116/96.0626))</f>
        <v>1.5246929609605948</v>
      </c>
      <c r="AD116" s="27">
        <f>1/SQRT(2)*LN((X116/22.9898)/(Z116/35.453))</f>
        <v>-7.1011470418612568E-2</v>
      </c>
      <c r="AE116" s="359">
        <f>X116/U116</f>
        <v>69.835159718780304</v>
      </c>
      <c r="AF116" s="359">
        <f>X116/R116</f>
        <v>29.75519470390347</v>
      </c>
      <c r="AG116" s="207">
        <f>Z116/AB116</f>
        <v>182.85714285714286</v>
      </c>
      <c r="AH116" s="360">
        <f>R116/T116*10</f>
        <v>62.360578860270579</v>
      </c>
      <c r="AI116" s="360">
        <f>10*R116/Q116</f>
        <v>21.106194433339311</v>
      </c>
      <c r="AJ116" s="359">
        <f>R116/U116</f>
        <v>2.3469905142183087</v>
      </c>
      <c r="AK116" s="361">
        <f>Z116/R116</f>
        <v>50.733495313162912</v>
      </c>
      <c r="AL116" s="362">
        <f>Z116/W116</f>
        <v>1324.592466309565</v>
      </c>
      <c r="AM116" s="201"/>
      <c r="AN116" s="200">
        <v>-19</v>
      </c>
      <c r="AO116" s="138">
        <v>6.7</v>
      </c>
      <c r="AQ116" s="250"/>
      <c r="AR116" s="250"/>
      <c r="AS116" s="251"/>
      <c r="AT116" s="250"/>
    </row>
    <row r="117" spans="4:46" x14ac:dyDescent="0.2">
      <c r="D117" s="234"/>
      <c r="E117" s="284" t="s">
        <v>57</v>
      </c>
      <c r="F117" s="186">
        <v>42301326140100</v>
      </c>
      <c r="G117" s="187">
        <v>975184.94</v>
      </c>
      <c r="H117" s="187">
        <v>848212.03</v>
      </c>
      <c r="I117" s="132">
        <v>11910</v>
      </c>
      <c r="J117" s="188">
        <v>2.1187533273152326</v>
      </c>
      <c r="K117" s="197">
        <v>72</v>
      </c>
      <c r="L117" s="202">
        <v>6.93</v>
      </c>
      <c r="M117" s="199">
        <v>488</v>
      </c>
      <c r="N117" s="165">
        <v>9.182167124104458</v>
      </c>
      <c r="O117" s="187">
        <v>87672.642085118001</v>
      </c>
      <c r="P117" s="200">
        <v>1.9351243380000001</v>
      </c>
      <c r="Q117" s="199">
        <v>488.60963809999998</v>
      </c>
      <c r="R117" s="199">
        <v>2624.011751</v>
      </c>
      <c r="S117" s="199"/>
      <c r="T117" s="199">
        <v>362.12676100000004</v>
      </c>
      <c r="U117" s="199">
        <v>484.64416970000002</v>
      </c>
      <c r="V117" s="199">
        <v>89.019909560000002</v>
      </c>
      <c r="W117" s="200">
        <v>16.120584909999998</v>
      </c>
      <c r="X117" s="199">
        <v>28538.16476</v>
      </c>
      <c r="Y117" s="199">
        <v>18.009386509999999</v>
      </c>
      <c r="Z117" s="202">
        <v>54850</v>
      </c>
      <c r="AA117" s="189"/>
      <c r="AB117" s="139">
        <v>200</v>
      </c>
      <c r="AC117" s="190">
        <f>1/SQRT(2)*LN((R117/40.08)/(AB117/96.0626))</f>
        <v>2.4382914709908876</v>
      </c>
      <c r="AD117" s="27">
        <f>1/SQRT(2)*LN((X117/22.9898)/(Z117/35.453))</f>
        <v>-0.15570678319350226</v>
      </c>
      <c r="AE117" s="359">
        <f>X117/U117</f>
        <v>58.884778862944813</v>
      </c>
      <c r="AF117" s="359">
        <f>X117/R117</f>
        <v>10.87577628001255</v>
      </c>
      <c r="AG117" s="207">
        <f>Z117/AB117</f>
        <v>274.25</v>
      </c>
      <c r="AH117" s="360">
        <f>R117/T117*10</f>
        <v>72.46113884966374</v>
      </c>
      <c r="AI117" s="360">
        <f>10*R117/Q117</f>
        <v>53.703642875398288</v>
      </c>
      <c r="AJ117" s="359">
        <f>R117/U117</f>
        <v>5.4143058248782641</v>
      </c>
      <c r="AK117" s="361">
        <f>Z117/R117</f>
        <v>20.903107609596983</v>
      </c>
      <c r="AL117" s="362">
        <f>Z117/W117</f>
        <v>3402.482000884173</v>
      </c>
      <c r="AM117" s="191"/>
      <c r="AN117" s="188">
        <v>-26.1</v>
      </c>
      <c r="AO117" s="134">
        <v>6.68</v>
      </c>
      <c r="AQ117" s="271"/>
      <c r="AR117" s="271"/>
      <c r="AS117" s="239"/>
      <c r="AT117" s="240"/>
    </row>
    <row r="118" spans="4:46" x14ac:dyDescent="0.2">
      <c r="D118" s="246"/>
      <c r="E118" s="284" t="s">
        <v>57</v>
      </c>
      <c r="F118" s="186">
        <v>42301323780000</v>
      </c>
      <c r="G118" s="192">
        <v>1001480.2982</v>
      </c>
      <c r="H118" s="192">
        <v>759894.26549999998</v>
      </c>
      <c r="I118" s="132">
        <v>11080</v>
      </c>
      <c r="J118" s="188">
        <v>3.9348711638852718</v>
      </c>
      <c r="K118" s="197">
        <v>72</v>
      </c>
      <c r="L118" s="198">
        <v>7.16</v>
      </c>
      <c r="M118" s="199">
        <v>683.19999999999993</v>
      </c>
      <c r="N118" s="165">
        <v>21.491116610126095</v>
      </c>
      <c r="O118" s="187">
        <v>34542.860851785998</v>
      </c>
      <c r="P118" s="200">
        <v>1.5167508890000001</v>
      </c>
      <c r="Q118" s="199">
        <v>147.1794994</v>
      </c>
      <c r="R118" s="199">
        <v>339.05761060000003</v>
      </c>
      <c r="S118" s="199">
        <v>1.303496327</v>
      </c>
      <c r="T118" s="199">
        <v>56.706904079999994</v>
      </c>
      <c r="U118" s="199">
        <v>172.83544119999999</v>
      </c>
      <c r="V118" s="199">
        <v>73.595167879999991</v>
      </c>
      <c r="W118" s="200">
        <v>10.051395380000001</v>
      </c>
      <c r="X118" s="199">
        <v>12354.562260000001</v>
      </c>
      <c r="Y118" s="199">
        <v>16.05232603</v>
      </c>
      <c r="Z118" s="199">
        <v>21150</v>
      </c>
      <c r="AA118" s="189"/>
      <c r="AB118" s="137">
        <v>220</v>
      </c>
      <c r="AC118" s="190">
        <f>1/SQRT(2)*LN((R118/40.08)/(AB118/96.0626))</f>
        <v>0.92395174932440227</v>
      </c>
      <c r="AD118" s="27">
        <f>1/SQRT(2)*LN((X118/22.9898)/(Z118/35.453))</f>
        <v>-7.3862437272446374E-2</v>
      </c>
      <c r="AE118" s="359">
        <f>X118/U118</f>
        <v>71.481648521981498</v>
      </c>
      <c r="AF118" s="359">
        <f>X118/R118</f>
        <v>36.437944094920134</v>
      </c>
      <c r="AG118" s="207">
        <f>Z118/AB118</f>
        <v>96.13636363636364</v>
      </c>
      <c r="AH118" s="360">
        <f>R118/T118*10</f>
        <v>59.791239902934947</v>
      </c>
      <c r="AI118" s="360">
        <f>10*R118/Q118</f>
        <v>23.037013441560873</v>
      </c>
      <c r="AJ118" s="359">
        <f>R118/U118</f>
        <v>1.9617365989632458</v>
      </c>
      <c r="AK118" s="361">
        <f>Z118/R118</f>
        <v>62.37877970818213</v>
      </c>
      <c r="AL118" s="362">
        <f>Z118/W118</f>
        <v>2104.1854588750639</v>
      </c>
      <c r="AM118" s="201"/>
      <c r="AN118" s="200">
        <v>-19.3</v>
      </c>
      <c r="AO118" s="138">
        <v>6.79</v>
      </c>
      <c r="AQ118" s="250"/>
      <c r="AR118" s="250"/>
      <c r="AS118" s="251"/>
      <c r="AT118" s="250"/>
    </row>
    <row r="119" spans="4:46" ht="16" thickBot="1" x14ac:dyDescent="0.25">
      <c r="D119" s="262"/>
      <c r="E119" s="6"/>
      <c r="F119" s="11"/>
      <c r="G119" s="145"/>
      <c r="H119" s="145"/>
      <c r="I119" s="146"/>
      <c r="J119" s="147"/>
      <c r="K119" s="147"/>
      <c r="L119" s="147"/>
      <c r="M119" s="147"/>
      <c r="N119" s="146"/>
      <c r="O119" s="147"/>
      <c r="P119" s="147"/>
      <c r="Q119" s="147"/>
      <c r="R119" s="147"/>
      <c r="S119" s="147"/>
      <c r="T119" s="148"/>
      <c r="U119" s="11"/>
      <c r="V119" s="11"/>
      <c r="W119" s="11"/>
      <c r="X119" s="11"/>
      <c r="Y119" s="147"/>
      <c r="Z119" s="147"/>
      <c r="AA119" s="147"/>
      <c r="AB119" s="146"/>
      <c r="AC119" s="147"/>
      <c r="AD119" s="146"/>
      <c r="AE119" s="149"/>
      <c r="AF119" s="147"/>
      <c r="AG119" s="147"/>
      <c r="AH119" s="147"/>
      <c r="AI119" s="147"/>
      <c r="AJ119" s="147"/>
      <c r="AK119" s="150"/>
      <c r="AL119" s="151"/>
      <c r="AM119" s="152"/>
      <c r="AN119" s="152"/>
      <c r="AO119" s="153"/>
      <c r="AQ119" s="271"/>
      <c r="AR119" s="271"/>
      <c r="AS119" s="271"/>
      <c r="AT119" s="271"/>
    </row>
    <row r="122" spans="4:46" x14ac:dyDescent="0.2">
      <c r="D122" s="215"/>
      <c r="E122" s="216"/>
      <c r="F122" s="217"/>
      <c r="G122" s="218"/>
      <c r="H122" s="218"/>
      <c r="I122" s="217"/>
      <c r="J122" s="217"/>
      <c r="K122" s="219"/>
      <c r="L122" s="219"/>
      <c r="M122" s="220"/>
      <c r="N122" s="221"/>
      <c r="O122" s="222"/>
      <c r="P122" s="223"/>
      <c r="Q122" s="220"/>
      <c r="R122" s="220"/>
      <c r="S122" s="220"/>
      <c r="T122" s="220"/>
      <c r="U122" s="220"/>
      <c r="V122" s="220"/>
      <c r="W122" s="223"/>
      <c r="X122" s="220"/>
      <c r="Y122" s="220"/>
      <c r="Z122" s="220"/>
      <c r="AA122" s="220"/>
      <c r="AB122" s="224"/>
      <c r="AC122" s="220"/>
    </row>
    <row r="123" spans="4:46" x14ac:dyDescent="0.2">
      <c r="D123" s="225"/>
      <c r="E123" s="226"/>
      <c r="F123" s="227"/>
      <c r="G123" s="228"/>
      <c r="H123" s="228"/>
      <c r="I123" s="227"/>
      <c r="J123" s="227"/>
      <c r="K123" s="229"/>
      <c r="L123" s="229"/>
      <c r="M123" s="230"/>
      <c r="N123" s="230"/>
      <c r="O123" s="231"/>
      <c r="P123" s="232"/>
      <c r="Q123" s="230"/>
      <c r="R123" s="230"/>
      <c r="S123" s="230"/>
      <c r="T123" s="230"/>
      <c r="U123" s="230"/>
      <c r="V123" s="230"/>
      <c r="W123" s="232"/>
      <c r="X123" s="230"/>
      <c r="Y123" s="230"/>
      <c r="Z123" s="230"/>
      <c r="AA123" s="230"/>
      <c r="AB123" s="233"/>
      <c r="AC123" s="230"/>
    </row>
    <row r="124" spans="4:46" x14ac:dyDescent="0.2">
      <c r="D124" s="234"/>
      <c r="E124" s="235"/>
      <c r="F124" s="236"/>
      <c r="G124" s="237"/>
      <c r="H124" s="237"/>
      <c r="I124" s="238"/>
      <c r="J124" s="239"/>
      <c r="K124" s="233"/>
      <c r="L124" s="233"/>
      <c r="M124" s="237"/>
      <c r="N124" s="240"/>
      <c r="O124" s="237"/>
      <c r="P124" s="239"/>
      <c r="Q124" s="237"/>
      <c r="R124" s="237"/>
      <c r="S124" s="239"/>
      <c r="T124" s="237"/>
      <c r="U124" s="237"/>
      <c r="V124" s="237"/>
      <c r="W124" s="239"/>
      <c r="X124" s="237"/>
      <c r="Y124" s="237"/>
      <c r="Z124" s="237"/>
      <c r="AA124" s="237"/>
      <c r="AB124" s="233"/>
      <c r="AC124" s="237"/>
    </row>
    <row r="125" spans="4:46" x14ac:dyDescent="0.2">
      <c r="D125" s="234"/>
      <c r="E125" s="235"/>
      <c r="F125" s="236"/>
      <c r="G125" s="236"/>
      <c r="H125" s="236"/>
      <c r="I125" s="238"/>
      <c r="J125" s="239"/>
      <c r="K125" s="241"/>
      <c r="L125" s="241"/>
      <c r="M125" s="242"/>
      <c r="N125" s="243"/>
      <c r="O125" s="237"/>
      <c r="P125" s="244"/>
      <c r="Q125" s="236"/>
      <c r="R125" s="236"/>
      <c r="S125" s="244"/>
      <c r="T125" s="245"/>
      <c r="U125" s="245"/>
      <c r="V125" s="245"/>
      <c r="W125" s="245"/>
      <c r="X125" s="245"/>
      <c r="Y125" s="245"/>
      <c r="Z125" s="245"/>
      <c r="AA125" s="245"/>
      <c r="AB125" s="233"/>
      <c r="AC125" s="245"/>
    </row>
    <row r="126" spans="4:46" x14ac:dyDescent="0.2">
      <c r="D126" s="246"/>
      <c r="E126" s="235"/>
      <c r="F126" s="236"/>
      <c r="G126" s="236"/>
      <c r="H126" s="236"/>
      <c r="I126" s="238"/>
      <c r="J126" s="239"/>
      <c r="K126" s="247"/>
      <c r="L126" s="248"/>
      <c r="M126" s="249"/>
      <c r="N126" s="250"/>
      <c r="O126" s="237"/>
      <c r="P126" s="251"/>
      <c r="Q126" s="249"/>
      <c r="R126" s="249"/>
      <c r="S126" s="249"/>
      <c r="T126" s="249"/>
      <c r="U126" s="249"/>
      <c r="V126" s="249"/>
      <c r="W126" s="251"/>
      <c r="X126" s="249"/>
      <c r="Y126" s="249"/>
      <c r="Z126" s="249"/>
      <c r="AA126" s="249"/>
      <c r="AB126" s="233"/>
      <c r="AC126" s="249"/>
    </row>
    <row r="127" spans="4:46" x14ac:dyDescent="0.2">
      <c r="D127" s="234"/>
      <c r="E127" s="235"/>
      <c r="F127" s="236"/>
      <c r="G127" s="236"/>
      <c r="H127" s="236"/>
      <c r="I127" s="238"/>
      <c r="J127" s="239"/>
      <c r="K127" s="241"/>
      <c r="L127" s="241"/>
      <c r="M127" s="242"/>
      <c r="N127" s="243"/>
      <c r="O127" s="237"/>
      <c r="P127" s="244"/>
      <c r="Q127" s="236"/>
      <c r="R127" s="236"/>
      <c r="S127" s="244"/>
      <c r="T127" s="245"/>
      <c r="U127" s="245"/>
      <c r="V127" s="245"/>
      <c r="W127" s="245"/>
      <c r="X127" s="245"/>
      <c r="Y127" s="245"/>
      <c r="Z127" s="245"/>
      <c r="AA127" s="245"/>
      <c r="AB127" s="233"/>
      <c r="AC127" s="245"/>
    </row>
    <row r="128" spans="4:46" x14ac:dyDescent="0.2">
      <c r="D128" s="246"/>
      <c r="E128" s="235"/>
      <c r="F128" s="236"/>
      <c r="G128" s="236"/>
      <c r="H128" s="236"/>
      <c r="I128" s="238"/>
      <c r="J128" s="239"/>
      <c r="K128" s="247"/>
      <c r="L128" s="248"/>
      <c r="M128" s="249"/>
      <c r="N128" s="250"/>
      <c r="O128" s="237"/>
      <c r="P128" s="251"/>
      <c r="Q128" s="249"/>
      <c r="R128" s="249"/>
      <c r="S128" s="249"/>
      <c r="T128" s="249"/>
      <c r="U128" s="249"/>
      <c r="V128" s="249"/>
      <c r="W128" s="251"/>
      <c r="X128" s="249"/>
      <c r="Y128" s="249"/>
      <c r="Z128" s="249"/>
      <c r="AA128" s="249"/>
      <c r="AB128" s="233"/>
      <c r="AC128" s="249"/>
    </row>
    <row r="129" spans="4:29" x14ac:dyDescent="0.2">
      <c r="D129" s="246"/>
      <c r="E129" s="235"/>
      <c r="F129" s="236"/>
      <c r="G129" s="236"/>
      <c r="H129" s="236"/>
      <c r="I129" s="238"/>
      <c r="J129" s="239"/>
      <c r="K129" s="247"/>
      <c r="L129" s="248"/>
      <c r="M129" s="249"/>
      <c r="N129" s="250"/>
      <c r="O129" s="237"/>
      <c r="P129" s="251"/>
      <c r="Q129" s="249"/>
      <c r="R129" s="249"/>
      <c r="S129" s="249"/>
      <c r="T129" s="249"/>
      <c r="U129" s="249"/>
      <c r="V129" s="249"/>
      <c r="W129" s="251"/>
      <c r="X129" s="249"/>
      <c r="Y129" s="249"/>
      <c r="Z129" s="249"/>
      <c r="AA129" s="249"/>
      <c r="AB129" s="233"/>
      <c r="AC129" s="249"/>
    </row>
    <row r="130" spans="4:29" x14ac:dyDescent="0.2">
      <c r="D130" s="234"/>
      <c r="E130" s="252"/>
      <c r="F130" s="236"/>
      <c r="G130" s="237"/>
      <c r="H130" s="237"/>
      <c r="I130" s="238"/>
      <c r="J130" s="239"/>
      <c r="K130" s="233"/>
      <c r="L130" s="233"/>
      <c r="M130" s="237"/>
      <c r="N130" s="240"/>
      <c r="O130" s="237"/>
      <c r="P130" s="239"/>
      <c r="Q130" s="237"/>
      <c r="R130" s="237"/>
      <c r="S130" s="239"/>
      <c r="T130" s="237"/>
      <c r="U130" s="237"/>
      <c r="V130" s="237"/>
      <c r="W130" s="239"/>
      <c r="X130" s="237"/>
      <c r="Y130" s="237"/>
      <c r="Z130" s="237"/>
      <c r="AA130" s="237"/>
      <c r="AB130" s="233"/>
      <c r="AC130" s="237"/>
    </row>
    <row r="131" spans="4:29" x14ac:dyDescent="0.2">
      <c r="D131" s="246"/>
      <c r="E131" s="252"/>
      <c r="F131" s="236"/>
      <c r="G131" s="236"/>
      <c r="H131" s="236"/>
      <c r="I131" s="238"/>
      <c r="J131" s="239"/>
      <c r="K131" s="247"/>
      <c r="L131" s="248"/>
      <c r="M131" s="249"/>
      <c r="N131" s="250"/>
      <c r="O131" s="237"/>
      <c r="P131" s="251"/>
      <c r="Q131" s="249"/>
      <c r="R131" s="249"/>
      <c r="S131" s="249"/>
      <c r="T131" s="249"/>
      <c r="U131" s="249"/>
      <c r="V131" s="249"/>
      <c r="W131" s="251"/>
      <c r="X131" s="249"/>
      <c r="Y131" s="249"/>
      <c r="Z131" s="249"/>
      <c r="AA131" s="249"/>
      <c r="AB131" s="233"/>
      <c r="AC131" s="249"/>
    </row>
    <row r="132" spans="4:29" x14ac:dyDescent="0.2">
      <c r="D132" s="234"/>
      <c r="E132" s="252"/>
      <c r="F132" s="236"/>
      <c r="G132" s="237"/>
      <c r="H132" s="237"/>
      <c r="I132" s="238"/>
      <c r="J132" s="239"/>
      <c r="K132" s="233"/>
      <c r="L132" s="233"/>
      <c r="M132" s="237"/>
      <c r="N132" s="240"/>
      <c r="O132" s="237"/>
      <c r="P132" s="239"/>
      <c r="Q132" s="237"/>
      <c r="R132" s="237"/>
      <c r="S132" s="239"/>
      <c r="T132" s="237"/>
      <c r="U132" s="237"/>
      <c r="V132" s="237"/>
      <c r="W132" s="239"/>
      <c r="X132" s="237"/>
      <c r="Y132" s="237"/>
      <c r="Z132" s="237"/>
      <c r="AA132" s="237"/>
      <c r="AB132" s="233"/>
      <c r="AC132" s="237"/>
    </row>
    <row r="133" spans="4:29" x14ac:dyDescent="0.2">
      <c r="D133" s="246"/>
      <c r="E133" s="252"/>
      <c r="F133" s="236"/>
      <c r="G133" s="236"/>
      <c r="H133" s="236"/>
      <c r="I133" s="238"/>
      <c r="J133" s="239"/>
      <c r="K133" s="247"/>
      <c r="L133" s="248"/>
      <c r="M133" s="249"/>
      <c r="N133" s="250"/>
      <c r="O133" s="237"/>
      <c r="P133" s="251"/>
      <c r="Q133" s="249"/>
      <c r="R133" s="249"/>
      <c r="S133" s="249"/>
      <c r="T133" s="249"/>
      <c r="U133" s="249"/>
      <c r="V133" s="249"/>
      <c r="W133" s="251"/>
      <c r="X133" s="249"/>
      <c r="Y133" s="249"/>
      <c r="Z133" s="249"/>
      <c r="AA133" s="249"/>
      <c r="AB133" s="233"/>
      <c r="AC133" s="249"/>
    </row>
    <row r="134" spans="4:29" x14ac:dyDescent="0.2">
      <c r="D134" s="234"/>
      <c r="E134" s="252"/>
      <c r="F134" s="236"/>
      <c r="G134" s="236"/>
      <c r="H134" s="236"/>
      <c r="I134" s="238"/>
      <c r="J134" s="239"/>
      <c r="K134" s="241"/>
      <c r="L134" s="241"/>
      <c r="M134" s="242"/>
      <c r="N134" s="243"/>
      <c r="O134" s="237"/>
      <c r="P134" s="244"/>
      <c r="Q134" s="236"/>
      <c r="R134" s="236"/>
      <c r="S134" s="244"/>
      <c r="T134" s="245"/>
      <c r="U134" s="245"/>
      <c r="V134" s="245"/>
      <c r="W134" s="245"/>
      <c r="X134" s="245"/>
      <c r="Y134" s="245"/>
      <c r="Z134" s="245"/>
      <c r="AA134" s="245"/>
      <c r="AB134" s="233"/>
      <c r="AC134" s="245"/>
    </row>
    <row r="135" spans="4:29" x14ac:dyDescent="0.2">
      <c r="D135" s="234"/>
      <c r="E135" s="252"/>
      <c r="F135" s="236"/>
      <c r="G135" s="237"/>
      <c r="H135" s="237"/>
      <c r="I135" s="238"/>
      <c r="J135" s="239"/>
      <c r="K135" s="233"/>
      <c r="L135" s="233"/>
      <c r="M135" s="237"/>
      <c r="N135" s="240"/>
      <c r="O135" s="237"/>
      <c r="P135" s="239"/>
      <c r="Q135" s="237"/>
      <c r="R135" s="237"/>
      <c r="S135" s="239"/>
      <c r="T135" s="237"/>
      <c r="U135" s="237"/>
      <c r="V135" s="237"/>
      <c r="W135" s="239"/>
      <c r="X135" s="237"/>
      <c r="Y135" s="237"/>
      <c r="Z135" s="237"/>
      <c r="AA135" s="237"/>
      <c r="AB135" s="233"/>
      <c r="AC135" s="237"/>
    </row>
    <row r="136" spans="4:29" x14ac:dyDescent="0.2">
      <c r="D136" s="246"/>
      <c r="E136" s="252"/>
      <c r="F136" s="236"/>
      <c r="G136" s="236"/>
      <c r="H136" s="236"/>
      <c r="I136" s="238"/>
      <c r="J136" s="239"/>
      <c r="K136" s="247"/>
      <c r="L136" s="248"/>
      <c r="M136" s="249"/>
      <c r="N136" s="250"/>
      <c r="O136" s="237"/>
      <c r="P136" s="251"/>
      <c r="Q136" s="249"/>
      <c r="R136" s="249"/>
      <c r="S136" s="249"/>
      <c r="T136" s="249"/>
      <c r="U136" s="249"/>
      <c r="V136" s="249"/>
      <c r="W136" s="251"/>
      <c r="X136" s="249"/>
      <c r="Y136" s="249"/>
      <c r="Z136" s="249"/>
      <c r="AA136" s="249"/>
      <c r="AB136" s="233"/>
      <c r="AC136" s="249"/>
    </row>
    <row r="137" spans="4:29" x14ac:dyDescent="0.2">
      <c r="D137" s="234"/>
      <c r="E137" s="252"/>
      <c r="F137" s="236"/>
      <c r="G137" s="237"/>
      <c r="H137" s="237"/>
      <c r="I137" s="238"/>
      <c r="J137" s="239"/>
      <c r="K137" s="233"/>
      <c r="L137" s="233"/>
      <c r="M137" s="237"/>
      <c r="N137" s="240"/>
      <c r="O137" s="237"/>
      <c r="P137" s="239"/>
      <c r="Q137" s="237"/>
      <c r="R137" s="237"/>
      <c r="S137" s="239"/>
      <c r="T137" s="237"/>
      <c r="U137" s="237"/>
      <c r="V137" s="237"/>
      <c r="W137" s="239"/>
      <c r="X137" s="237"/>
      <c r="Y137" s="237"/>
      <c r="Z137" s="237"/>
      <c r="AA137" s="237"/>
      <c r="AB137" s="233"/>
      <c r="AC137" s="237"/>
    </row>
    <row r="138" spans="4:29" x14ac:dyDescent="0.2">
      <c r="D138" s="234"/>
      <c r="E138" s="252"/>
      <c r="F138" s="236"/>
      <c r="G138" s="237"/>
      <c r="H138" s="237"/>
      <c r="I138" s="238"/>
      <c r="J138" s="239"/>
      <c r="K138" s="247"/>
      <c r="L138" s="253"/>
      <c r="M138" s="249"/>
      <c r="N138" s="250"/>
      <c r="O138" s="237"/>
      <c r="P138" s="251"/>
      <c r="Q138" s="249"/>
      <c r="R138" s="249"/>
      <c r="S138" s="249"/>
      <c r="T138" s="249"/>
      <c r="U138" s="249"/>
      <c r="V138" s="249"/>
      <c r="W138" s="251"/>
      <c r="X138" s="249"/>
      <c r="Y138" s="249"/>
      <c r="Z138" s="253"/>
      <c r="AA138" s="253"/>
      <c r="AB138" s="233"/>
      <c r="AC138" s="253"/>
    </row>
    <row r="139" spans="4:29" x14ac:dyDescent="0.2">
      <c r="D139" s="234"/>
      <c r="E139" s="252"/>
      <c r="F139" s="236"/>
      <c r="G139" s="237"/>
      <c r="H139" s="237"/>
      <c r="I139" s="238"/>
      <c r="J139" s="239"/>
      <c r="K139" s="247"/>
      <c r="L139" s="253"/>
      <c r="M139" s="249"/>
      <c r="N139" s="250"/>
      <c r="O139" s="237"/>
      <c r="P139" s="251"/>
      <c r="Q139" s="249"/>
      <c r="R139" s="249"/>
      <c r="S139" s="249"/>
      <c r="T139" s="249"/>
      <c r="U139" s="249"/>
      <c r="V139" s="249"/>
      <c r="W139" s="251"/>
      <c r="X139" s="249"/>
      <c r="Y139" s="249"/>
      <c r="Z139" s="253"/>
      <c r="AA139" s="253"/>
      <c r="AB139" s="233"/>
      <c r="AC139" s="253"/>
    </row>
    <row r="140" spans="4:29" x14ac:dyDescent="0.2">
      <c r="D140" s="246"/>
      <c r="E140" s="252"/>
      <c r="F140" s="236"/>
      <c r="G140" s="236"/>
      <c r="H140" s="236"/>
      <c r="I140" s="238"/>
      <c r="J140" s="239"/>
      <c r="K140" s="247"/>
      <c r="L140" s="248"/>
      <c r="M140" s="249"/>
      <c r="N140" s="250"/>
      <c r="O140" s="237"/>
      <c r="P140" s="251"/>
      <c r="Q140" s="249"/>
      <c r="R140" s="249"/>
      <c r="S140" s="249"/>
      <c r="T140" s="249"/>
      <c r="U140" s="249"/>
      <c r="V140" s="249"/>
      <c r="W140" s="251"/>
      <c r="X140" s="249"/>
      <c r="Y140" s="249"/>
      <c r="Z140" s="249"/>
      <c r="AA140" s="249"/>
      <c r="AB140" s="233"/>
      <c r="AC140" s="249"/>
    </row>
    <row r="141" spans="4:29" x14ac:dyDescent="0.2">
      <c r="D141" s="234"/>
      <c r="E141" s="252"/>
      <c r="F141" s="236"/>
      <c r="G141" s="236"/>
      <c r="H141" s="236"/>
      <c r="I141" s="238"/>
      <c r="J141" s="239"/>
      <c r="K141" s="254"/>
      <c r="L141" s="255"/>
      <c r="M141" s="256"/>
      <c r="N141" s="257"/>
      <c r="O141" s="237"/>
      <c r="P141" s="258"/>
      <c r="Q141" s="256"/>
      <c r="R141" s="256"/>
      <c r="S141" s="256"/>
      <c r="T141" s="256"/>
      <c r="U141" s="256"/>
      <c r="V141" s="256"/>
      <c r="W141" s="258"/>
      <c r="X141" s="256"/>
      <c r="Y141" s="256"/>
      <c r="Z141" s="256"/>
      <c r="AA141" s="256"/>
      <c r="AB141" s="233"/>
      <c r="AC141" s="256"/>
    </row>
    <row r="142" spans="4:29" x14ac:dyDescent="0.2">
      <c r="D142" s="246"/>
      <c r="E142" s="252"/>
      <c r="F142" s="236"/>
      <c r="G142" s="236"/>
      <c r="H142" s="236"/>
      <c r="I142" s="238"/>
      <c r="J142" s="239"/>
      <c r="K142" s="247"/>
      <c r="L142" s="248"/>
      <c r="M142" s="249"/>
      <c r="N142" s="250"/>
      <c r="O142" s="237"/>
      <c r="P142" s="251"/>
      <c r="Q142" s="249"/>
      <c r="R142" s="249"/>
      <c r="S142" s="249"/>
      <c r="T142" s="249"/>
      <c r="U142" s="249"/>
      <c r="V142" s="249"/>
      <c r="W142" s="251"/>
      <c r="X142" s="249"/>
      <c r="Y142" s="249"/>
      <c r="Z142" s="249"/>
      <c r="AA142" s="249"/>
      <c r="AB142" s="233"/>
      <c r="AC142" s="249"/>
    </row>
    <row r="143" spans="4:29" x14ac:dyDescent="0.2">
      <c r="D143" s="234"/>
      <c r="E143" s="252"/>
      <c r="F143" s="236"/>
      <c r="G143" s="237"/>
      <c r="H143" s="237"/>
      <c r="I143" s="238"/>
      <c r="J143" s="239"/>
      <c r="K143" s="233"/>
      <c r="L143" s="233"/>
      <c r="M143" s="237"/>
      <c r="N143" s="240"/>
      <c r="O143" s="237"/>
      <c r="P143" s="239"/>
      <c r="Q143" s="237"/>
      <c r="R143" s="237"/>
      <c r="S143" s="239"/>
      <c r="T143" s="237"/>
      <c r="U143" s="237"/>
      <c r="V143" s="237"/>
      <c r="W143" s="239"/>
      <c r="X143" s="237"/>
      <c r="Y143" s="237"/>
      <c r="Z143" s="237"/>
      <c r="AA143" s="237"/>
      <c r="AB143" s="233"/>
      <c r="AC143" s="237"/>
    </row>
    <row r="144" spans="4:29" x14ac:dyDescent="0.2">
      <c r="D144" s="234"/>
      <c r="E144" s="252"/>
      <c r="F144" s="236"/>
      <c r="G144" s="237"/>
      <c r="H144" s="237"/>
      <c r="I144" s="238"/>
      <c r="J144" s="239"/>
      <c r="K144" s="233"/>
      <c r="L144" s="233"/>
      <c r="M144" s="237"/>
      <c r="N144" s="240"/>
      <c r="O144" s="237"/>
      <c r="P144" s="239"/>
      <c r="Q144" s="237"/>
      <c r="R144" s="237"/>
      <c r="S144" s="239"/>
      <c r="T144" s="237"/>
      <c r="U144" s="237"/>
      <c r="V144" s="237"/>
      <c r="W144" s="239"/>
      <c r="X144" s="237"/>
      <c r="Y144" s="237"/>
      <c r="Z144" s="237"/>
      <c r="AA144" s="237"/>
      <c r="AB144" s="233"/>
      <c r="AC144" s="237"/>
    </row>
    <row r="145" spans="4:29" x14ac:dyDescent="0.2">
      <c r="D145" s="234"/>
      <c r="E145" s="252"/>
      <c r="F145" s="236"/>
      <c r="G145" s="237"/>
      <c r="H145" s="237"/>
      <c r="I145" s="238"/>
      <c r="J145" s="239"/>
      <c r="K145" s="233"/>
      <c r="L145" s="233"/>
      <c r="M145" s="237"/>
      <c r="N145" s="240"/>
      <c r="O145" s="237"/>
      <c r="P145" s="239"/>
      <c r="Q145" s="237"/>
      <c r="R145" s="237"/>
      <c r="S145" s="239"/>
      <c r="T145" s="237"/>
      <c r="U145" s="237"/>
      <c r="V145" s="237"/>
      <c r="W145" s="239"/>
      <c r="X145" s="237"/>
      <c r="Y145" s="237"/>
      <c r="Z145" s="237"/>
      <c r="AA145" s="237"/>
      <c r="AB145" s="233"/>
      <c r="AC145" s="237"/>
    </row>
    <row r="146" spans="4:29" x14ac:dyDescent="0.2">
      <c r="D146" s="246"/>
      <c r="E146" s="252"/>
      <c r="F146" s="236"/>
      <c r="G146" s="236"/>
      <c r="H146" s="236"/>
      <c r="I146" s="238"/>
      <c r="J146" s="239"/>
      <c r="K146" s="247"/>
      <c r="L146" s="248"/>
      <c r="M146" s="249"/>
      <c r="N146" s="250"/>
      <c r="O146" s="237"/>
      <c r="P146" s="251"/>
      <c r="Q146" s="249"/>
      <c r="R146" s="249"/>
      <c r="S146" s="249"/>
      <c r="T146" s="249"/>
      <c r="U146" s="249"/>
      <c r="V146" s="249"/>
      <c r="W146" s="251"/>
      <c r="X146" s="249"/>
      <c r="Y146" s="249"/>
      <c r="Z146" s="249"/>
      <c r="AA146" s="249"/>
      <c r="AB146" s="233"/>
      <c r="AC146" s="249"/>
    </row>
    <row r="147" spans="4:29" x14ac:dyDescent="0.2">
      <c r="D147" s="234"/>
      <c r="E147" s="252"/>
      <c r="F147" s="236"/>
      <c r="G147" s="237"/>
      <c r="H147" s="237"/>
      <c r="I147" s="238"/>
      <c r="J147" s="239"/>
      <c r="K147" s="233"/>
      <c r="L147" s="233"/>
      <c r="M147" s="237"/>
      <c r="N147" s="240"/>
      <c r="O147" s="237"/>
      <c r="P147" s="239"/>
      <c r="Q147" s="237"/>
      <c r="R147" s="237"/>
      <c r="S147" s="239"/>
      <c r="T147" s="237"/>
      <c r="U147" s="237"/>
      <c r="V147" s="237"/>
      <c r="W147" s="239"/>
      <c r="X147" s="237"/>
      <c r="Y147" s="237"/>
      <c r="Z147" s="237"/>
      <c r="AA147" s="237"/>
      <c r="AB147" s="233"/>
      <c r="AC147" s="237"/>
    </row>
    <row r="148" spans="4:29" x14ac:dyDescent="0.2">
      <c r="D148" s="246"/>
      <c r="E148" s="252"/>
      <c r="F148" s="236"/>
      <c r="G148" s="237"/>
      <c r="H148" s="237"/>
      <c r="I148" s="238"/>
      <c r="J148" s="239"/>
      <c r="K148" s="247"/>
      <c r="L148" s="253"/>
      <c r="M148" s="249"/>
      <c r="N148" s="250"/>
      <c r="O148" s="237"/>
      <c r="P148" s="251"/>
      <c r="Q148" s="249"/>
      <c r="R148" s="249"/>
      <c r="S148" s="249"/>
      <c r="T148" s="249"/>
      <c r="U148" s="249"/>
      <c r="V148" s="249"/>
      <c r="W148" s="251"/>
      <c r="X148" s="249"/>
      <c r="Y148" s="249"/>
      <c r="Z148" s="253"/>
      <c r="AA148" s="253"/>
      <c r="AB148" s="233"/>
      <c r="AC148" s="253"/>
    </row>
    <row r="149" spans="4:29" x14ac:dyDescent="0.2">
      <c r="D149" s="234"/>
      <c r="E149" s="252"/>
      <c r="F149" s="236"/>
      <c r="G149" s="237"/>
      <c r="H149" s="237"/>
      <c r="I149" s="238"/>
      <c r="J149" s="239"/>
      <c r="K149" s="233"/>
      <c r="L149" s="233"/>
      <c r="M149" s="237"/>
      <c r="N149" s="240"/>
      <c r="O149" s="237"/>
      <c r="P149" s="239"/>
      <c r="Q149" s="237"/>
      <c r="R149" s="237"/>
      <c r="S149" s="239"/>
      <c r="T149" s="237"/>
      <c r="U149" s="237"/>
      <c r="V149" s="237"/>
      <c r="W149" s="239"/>
      <c r="X149" s="237"/>
      <c r="Y149" s="237"/>
      <c r="Z149" s="237"/>
      <c r="AA149" s="237"/>
      <c r="AB149" s="233"/>
      <c r="AC149" s="237"/>
    </row>
    <row r="150" spans="4:29" x14ac:dyDescent="0.2">
      <c r="D150" s="234"/>
      <c r="E150" s="252"/>
      <c r="F150" s="236"/>
      <c r="G150" s="237"/>
      <c r="H150" s="237"/>
      <c r="I150" s="238"/>
      <c r="J150" s="239"/>
      <c r="K150" s="233"/>
      <c r="L150" s="233"/>
      <c r="M150" s="237"/>
      <c r="N150" s="240"/>
      <c r="O150" s="237"/>
      <c r="P150" s="239"/>
      <c r="Q150" s="237"/>
      <c r="R150" s="237"/>
      <c r="S150" s="239"/>
      <c r="T150" s="237"/>
      <c r="U150" s="237"/>
      <c r="V150" s="237"/>
      <c r="W150" s="239"/>
      <c r="X150" s="237"/>
      <c r="Y150" s="237"/>
      <c r="Z150" s="237"/>
      <c r="AA150" s="237"/>
      <c r="AB150" s="233"/>
      <c r="AC150" s="237"/>
    </row>
    <row r="151" spans="4:29" x14ac:dyDescent="0.2">
      <c r="D151" s="234"/>
      <c r="E151" s="252"/>
      <c r="F151" s="236"/>
      <c r="G151" s="237"/>
      <c r="H151" s="237"/>
      <c r="I151" s="238"/>
      <c r="J151" s="239"/>
      <c r="K151" s="233"/>
      <c r="L151" s="233"/>
      <c r="M151" s="237"/>
      <c r="N151" s="240"/>
      <c r="O151" s="237"/>
      <c r="P151" s="239"/>
      <c r="Q151" s="237"/>
      <c r="R151" s="237"/>
      <c r="S151" s="239"/>
      <c r="T151" s="237"/>
      <c r="U151" s="237"/>
      <c r="V151" s="237"/>
      <c r="W151" s="239"/>
      <c r="X151" s="237"/>
      <c r="Y151" s="237"/>
      <c r="Z151" s="237"/>
      <c r="AA151" s="237"/>
      <c r="AB151" s="233"/>
      <c r="AC151" s="237"/>
    </row>
    <row r="152" spans="4:29" x14ac:dyDescent="0.2">
      <c r="D152" s="246"/>
      <c r="E152" s="252"/>
      <c r="F152" s="236"/>
      <c r="G152" s="236"/>
      <c r="H152" s="236"/>
      <c r="I152" s="238"/>
      <c r="J152" s="239"/>
      <c r="K152" s="247"/>
      <c r="L152" s="248"/>
      <c r="M152" s="249"/>
      <c r="N152" s="250"/>
      <c r="O152" s="237"/>
      <c r="P152" s="251"/>
      <c r="Q152" s="249"/>
      <c r="R152" s="249"/>
      <c r="S152" s="249"/>
      <c r="T152" s="249"/>
      <c r="U152" s="249"/>
      <c r="V152" s="249"/>
      <c r="W152" s="251"/>
      <c r="X152" s="249"/>
      <c r="Y152" s="249"/>
      <c r="Z152" s="249"/>
      <c r="AA152" s="249"/>
      <c r="AB152" s="233"/>
      <c r="AC152" s="249"/>
    </row>
    <row r="153" spans="4:29" x14ac:dyDescent="0.2">
      <c r="D153" s="246"/>
      <c r="E153" s="252"/>
      <c r="F153" s="236"/>
      <c r="G153" s="236"/>
      <c r="H153" s="236"/>
      <c r="I153" s="238"/>
      <c r="J153" s="239"/>
      <c r="K153" s="247"/>
      <c r="L153" s="248"/>
      <c r="M153" s="249"/>
      <c r="N153" s="250"/>
      <c r="O153" s="237"/>
      <c r="P153" s="251"/>
      <c r="Q153" s="249"/>
      <c r="R153" s="249"/>
      <c r="S153" s="249"/>
      <c r="T153" s="249"/>
      <c r="U153" s="249"/>
      <c r="V153" s="249"/>
      <c r="W153" s="251"/>
      <c r="X153" s="249"/>
      <c r="Y153" s="249"/>
      <c r="Z153" s="249"/>
      <c r="AA153" s="249"/>
      <c r="AB153" s="233"/>
      <c r="AC153" s="249"/>
    </row>
    <row r="154" spans="4:29" x14ac:dyDescent="0.2">
      <c r="D154" s="234"/>
      <c r="E154" s="252"/>
      <c r="F154" s="236"/>
      <c r="G154" s="237"/>
      <c r="H154" s="237"/>
      <c r="I154" s="238"/>
      <c r="J154" s="239"/>
      <c r="K154" s="233"/>
      <c r="L154" s="233"/>
      <c r="M154" s="237"/>
      <c r="N154" s="240"/>
      <c r="O154" s="237"/>
      <c r="P154" s="239"/>
      <c r="Q154" s="237"/>
      <c r="R154" s="237"/>
      <c r="S154" s="239"/>
      <c r="T154" s="237"/>
      <c r="U154" s="237"/>
      <c r="V154" s="237"/>
      <c r="W154" s="239"/>
      <c r="X154" s="237"/>
      <c r="Y154" s="237"/>
      <c r="Z154" s="237"/>
      <c r="AA154" s="237"/>
      <c r="AB154" s="233"/>
      <c r="AC154" s="237"/>
    </row>
    <row r="155" spans="4:29" x14ac:dyDescent="0.2">
      <c r="D155" s="234"/>
      <c r="E155" s="252"/>
      <c r="F155" s="236"/>
      <c r="G155" s="236"/>
      <c r="H155" s="236"/>
      <c r="I155" s="238"/>
      <c r="J155" s="239"/>
      <c r="K155" s="254"/>
      <c r="L155" s="255"/>
      <c r="M155" s="256"/>
      <c r="N155" s="257"/>
      <c r="O155" s="237"/>
      <c r="P155" s="258"/>
      <c r="Q155" s="256"/>
      <c r="R155" s="256"/>
      <c r="S155" s="256"/>
      <c r="T155" s="256"/>
      <c r="U155" s="256"/>
      <c r="V155" s="256"/>
      <c r="W155" s="258"/>
      <c r="X155" s="256"/>
      <c r="Y155" s="256"/>
      <c r="Z155" s="256"/>
      <c r="AA155" s="256"/>
      <c r="AB155" s="233"/>
      <c r="AC155" s="256"/>
    </row>
    <row r="156" spans="4:29" x14ac:dyDescent="0.2">
      <c r="D156" s="234"/>
      <c r="E156" s="252"/>
      <c r="F156" s="236"/>
      <c r="G156" s="236"/>
      <c r="H156" s="236"/>
      <c r="I156" s="238"/>
      <c r="J156" s="239"/>
      <c r="K156" s="247"/>
      <c r="L156" s="248"/>
      <c r="M156" s="249"/>
      <c r="N156" s="250"/>
      <c r="O156" s="237"/>
      <c r="P156" s="251"/>
      <c r="Q156" s="249"/>
      <c r="R156" s="249"/>
      <c r="S156" s="249"/>
      <c r="T156" s="249"/>
      <c r="U156" s="249"/>
      <c r="V156" s="249"/>
      <c r="W156" s="251"/>
      <c r="X156" s="249"/>
      <c r="Y156" s="249"/>
      <c r="Z156" s="249"/>
      <c r="AA156" s="249"/>
      <c r="AB156" s="233"/>
      <c r="AC156" s="249"/>
    </row>
    <row r="157" spans="4:29" x14ac:dyDescent="0.2">
      <c r="D157" s="246"/>
      <c r="E157" s="252"/>
      <c r="F157" s="236"/>
      <c r="G157" s="236"/>
      <c r="H157" s="236"/>
      <c r="I157" s="238"/>
      <c r="J157" s="239"/>
      <c r="K157" s="247"/>
      <c r="L157" s="248"/>
      <c r="M157" s="249"/>
      <c r="N157" s="250"/>
      <c r="O157" s="237"/>
      <c r="P157" s="251"/>
      <c r="Q157" s="249"/>
      <c r="R157" s="249"/>
      <c r="S157" s="249"/>
      <c r="T157" s="249"/>
      <c r="U157" s="249"/>
      <c r="V157" s="249"/>
      <c r="W157" s="251"/>
      <c r="X157" s="249"/>
      <c r="Y157" s="249"/>
      <c r="Z157" s="249"/>
      <c r="AA157" s="249"/>
      <c r="AB157" s="233"/>
      <c r="AC157" s="249"/>
    </row>
    <row r="158" spans="4:29" x14ac:dyDescent="0.2">
      <c r="D158" s="246"/>
      <c r="E158" s="252"/>
      <c r="F158" s="236"/>
      <c r="G158" s="236"/>
      <c r="H158" s="236"/>
      <c r="I158" s="238"/>
      <c r="J158" s="239"/>
      <c r="K158" s="247"/>
      <c r="L158" s="248"/>
      <c r="M158" s="249"/>
      <c r="N158" s="250"/>
      <c r="O158" s="237"/>
      <c r="P158" s="251"/>
      <c r="Q158" s="249"/>
      <c r="R158" s="249"/>
      <c r="S158" s="249"/>
      <c r="T158" s="249"/>
      <c r="U158" s="249"/>
      <c r="V158" s="249"/>
      <c r="W158" s="251"/>
      <c r="X158" s="249"/>
      <c r="Y158" s="249"/>
      <c r="Z158" s="249"/>
      <c r="AA158" s="249"/>
      <c r="AB158" s="233"/>
      <c r="AC158" s="249"/>
    </row>
    <row r="159" spans="4:29" x14ac:dyDescent="0.2">
      <c r="D159" s="234"/>
      <c r="E159" s="252"/>
      <c r="F159" s="236"/>
      <c r="G159" s="237"/>
      <c r="H159" s="237"/>
      <c r="I159" s="238"/>
      <c r="J159" s="239"/>
      <c r="K159" s="233"/>
      <c r="L159" s="233"/>
      <c r="M159" s="237"/>
      <c r="N159" s="240"/>
      <c r="O159" s="237"/>
      <c r="P159" s="239"/>
      <c r="Q159" s="237"/>
      <c r="R159" s="237"/>
      <c r="S159" s="239"/>
      <c r="T159" s="237"/>
      <c r="U159" s="237"/>
      <c r="V159" s="237"/>
      <c r="W159" s="239"/>
      <c r="X159" s="237"/>
      <c r="Y159" s="237"/>
      <c r="Z159" s="237"/>
      <c r="AA159" s="237"/>
      <c r="AB159" s="233"/>
      <c r="AC159" s="237"/>
    </row>
    <row r="160" spans="4:29" x14ac:dyDescent="0.2">
      <c r="D160" s="234"/>
      <c r="E160" s="252"/>
      <c r="F160" s="236"/>
      <c r="G160" s="237"/>
      <c r="H160" s="237"/>
      <c r="I160" s="238"/>
      <c r="J160" s="239"/>
      <c r="K160" s="233"/>
      <c r="L160" s="233"/>
      <c r="M160" s="237"/>
      <c r="N160" s="240"/>
      <c r="O160" s="237"/>
      <c r="P160" s="239"/>
      <c r="Q160" s="237"/>
      <c r="R160" s="237"/>
      <c r="S160" s="239"/>
      <c r="T160" s="237"/>
      <c r="U160" s="237"/>
      <c r="V160" s="237"/>
      <c r="W160" s="239"/>
      <c r="X160" s="237"/>
      <c r="Y160" s="237"/>
      <c r="Z160" s="237"/>
      <c r="AA160" s="237"/>
      <c r="AB160" s="233"/>
      <c r="AC160" s="237"/>
    </row>
    <row r="161" spans="4:29" x14ac:dyDescent="0.2">
      <c r="D161" s="246"/>
      <c r="E161" s="252"/>
      <c r="F161" s="236"/>
      <c r="G161" s="236"/>
      <c r="H161" s="236"/>
      <c r="I161" s="238"/>
      <c r="J161" s="239"/>
      <c r="K161" s="247"/>
      <c r="L161" s="248"/>
      <c r="M161" s="249"/>
      <c r="N161" s="250"/>
      <c r="O161" s="237"/>
      <c r="P161" s="251"/>
      <c r="Q161" s="249"/>
      <c r="R161" s="249"/>
      <c r="S161" s="249"/>
      <c r="T161" s="249"/>
      <c r="U161" s="249"/>
      <c r="V161" s="249"/>
      <c r="W161" s="251"/>
      <c r="X161" s="249"/>
      <c r="Y161" s="249"/>
      <c r="Z161" s="249"/>
      <c r="AA161" s="249"/>
      <c r="AB161" s="233"/>
      <c r="AC161" s="249"/>
    </row>
    <row r="162" spans="4:29" x14ac:dyDescent="0.2">
      <c r="D162" s="246"/>
      <c r="E162" s="252"/>
      <c r="F162" s="236"/>
      <c r="G162" s="236"/>
      <c r="H162" s="236"/>
      <c r="I162" s="238"/>
      <c r="J162" s="239"/>
      <c r="K162" s="247"/>
      <c r="L162" s="248"/>
      <c r="M162" s="249"/>
      <c r="N162" s="250"/>
      <c r="O162" s="237"/>
      <c r="P162" s="251"/>
      <c r="Q162" s="249"/>
      <c r="R162" s="249"/>
      <c r="S162" s="249"/>
      <c r="T162" s="249"/>
      <c r="U162" s="249"/>
      <c r="V162" s="249"/>
      <c r="W162" s="251"/>
      <c r="X162" s="249"/>
      <c r="Y162" s="249"/>
      <c r="Z162" s="249"/>
      <c r="AA162" s="249"/>
      <c r="AB162" s="233"/>
      <c r="AC162" s="249"/>
    </row>
    <row r="163" spans="4:29" x14ac:dyDescent="0.2">
      <c r="D163" s="234"/>
      <c r="E163" s="252"/>
      <c r="F163" s="236"/>
      <c r="G163" s="236"/>
      <c r="H163" s="236"/>
      <c r="I163" s="238"/>
      <c r="J163" s="239"/>
      <c r="K163" s="247"/>
      <c r="L163" s="248"/>
      <c r="M163" s="249"/>
      <c r="N163" s="250"/>
      <c r="O163" s="237"/>
      <c r="P163" s="251"/>
      <c r="Q163" s="249"/>
      <c r="R163" s="249"/>
      <c r="S163" s="249"/>
      <c r="T163" s="249"/>
      <c r="U163" s="249"/>
      <c r="V163" s="249"/>
      <c r="W163" s="251"/>
      <c r="X163" s="249"/>
      <c r="Y163" s="249"/>
      <c r="Z163" s="249"/>
      <c r="AA163" s="249"/>
      <c r="AB163" s="233"/>
      <c r="AC163" s="249"/>
    </row>
    <row r="164" spans="4:29" x14ac:dyDescent="0.2">
      <c r="D164" s="246"/>
      <c r="E164" s="252"/>
      <c r="F164" s="236"/>
      <c r="G164" s="236"/>
      <c r="H164" s="236"/>
      <c r="I164" s="238"/>
      <c r="J164" s="239"/>
      <c r="K164" s="247"/>
      <c r="L164" s="248"/>
      <c r="M164" s="249"/>
      <c r="N164" s="250"/>
      <c r="O164" s="237"/>
      <c r="P164" s="251"/>
      <c r="Q164" s="249"/>
      <c r="R164" s="249"/>
      <c r="S164" s="249"/>
      <c r="T164" s="249"/>
      <c r="U164" s="249"/>
      <c r="V164" s="249"/>
      <c r="W164" s="251"/>
      <c r="X164" s="249"/>
      <c r="Y164" s="249"/>
      <c r="Z164" s="249"/>
      <c r="AA164" s="249"/>
      <c r="AB164" s="233"/>
      <c r="AC164" s="249"/>
    </row>
    <row r="165" spans="4:29" x14ac:dyDescent="0.2">
      <c r="D165" s="234"/>
      <c r="E165" s="252"/>
      <c r="F165" s="236"/>
      <c r="G165" s="237"/>
      <c r="H165" s="237"/>
      <c r="I165" s="238"/>
      <c r="J165" s="239"/>
      <c r="K165" s="233"/>
      <c r="L165" s="233"/>
      <c r="M165" s="237"/>
      <c r="N165" s="240"/>
      <c r="O165" s="237"/>
      <c r="P165" s="239"/>
      <c r="Q165" s="237"/>
      <c r="R165" s="237"/>
      <c r="S165" s="239"/>
      <c r="T165" s="237"/>
      <c r="U165" s="237"/>
      <c r="V165" s="237"/>
      <c r="W165" s="239"/>
      <c r="X165" s="237"/>
      <c r="Y165" s="237"/>
      <c r="Z165" s="237"/>
      <c r="AA165" s="237"/>
      <c r="AB165" s="233"/>
      <c r="AC165" s="237"/>
    </row>
    <row r="166" spans="4:29" x14ac:dyDescent="0.2">
      <c r="D166" s="234"/>
      <c r="E166" s="252"/>
      <c r="F166" s="236"/>
      <c r="G166" s="237"/>
      <c r="H166" s="237"/>
      <c r="I166" s="238"/>
      <c r="J166" s="239"/>
      <c r="K166" s="233"/>
      <c r="L166" s="233"/>
      <c r="M166" s="237"/>
      <c r="N166" s="240"/>
      <c r="O166" s="237"/>
      <c r="P166" s="239"/>
      <c r="Q166" s="237"/>
      <c r="R166" s="237"/>
      <c r="S166" s="239"/>
      <c r="T166" s="237"/>
      <c r="U166" s="237"/>
      <c r="V166" s="237"/>
      <c r="W166" s="239"/>
      <c r="X166" s="237"/>
      <c r="Y166" s="237"/>
      <c r="Z166" s="237"/>
      <c r="AA166" s="237"/>
      <c r="AB166" s="233"/>
      <c r="AC166" s="237"/>
    </row>
    <row r="167" spans="4:29" x14ac:dyDescent="0.2">
      <c r="D167" s="234"/>
      <c r="E167" s="252"/>
      <c r="F167" s="236"/>
      <c r="G167" s="237"/>
      <c r="H167" s="237"/>
      <c r="I167" s="238"/>
      <c r="J167" s="239"/>
      <c r="K167" s="233"/>
      <c r="L167" s="233"/>
      <c r="M167" s="237"/>
      <c r="N167" s="240"/>
      <c r="O167" s="237"/>
      <c r="P167" s="239"/>
      <c r="Q167" s="237"/>
      <c r="R167" s="237"/>
      <c r="S167" s="239"/>
      <c r="T167" s="237"/>
      <c r="U167" s="237"/>
      <c r="V167" s="237"/>
      <c r="W167" s="239"/>
      <c r="X167" s="237"/>
      <c r="Y167" s="237"/>
      <c r="Z167" s="237"/>
      <c r="AA167" s="237"/>
      <c r="AB167" s="233"/>
      <c r="AC167" s="237"/>
    </row>
    <row r="168" spans="4:29" x14ac:dyDescent="0.2">
      <c r="D168" s="246"/>
      <c r="E168" s="252"/>
      <c r="F168" s="236"/>
      <c r="G168" s="236"/>
      <c r="H168" s="236"/>
      <c r="I168" s="238"/>
      <c r="J168" s="239"/>
      <c r="K168" s="247"/>
      <c r="L168" s="248"/>
      <c r="M168" s="249"/>
      <c r="N168" s="250"/>
      <c r="O168" s="237"/>
      <c r="P168" s="251"/>
      <c r="Q168" s="249"/>
      <c r="R168" s="249"/>
      <c r="S168" s="249"/>
      <c r="T168" s="249"/>
      <c r="U168" s="249"/>
      <c r="V168" s="249"/>
      <c r="W168" s="251"/>
      <c r="X168" s="249"/>
      <c r="Y168" s="249"/>
      <c r="Z168" s="249"/>
      <c r="AA168" s="249"/>
      <c r="AB168" s="233"/>
      <c r="AC168" s="249"/>
    </row>
    <row r="169" spans="4:29" x14ac:dyDescent="0.2">
      <c r="D169" s="246"/>
      <c r="E169" s="252"/>
      <c r="F169" s="236"/>
      <c r="G169" s="236"/>
      <c r="H169" s="236"/>
      <c r="I169" s="238"/>
      <c r="J169" s="239"/>
      <c r="K169" s="247"/>
      <c r="L169" s="248"/>
      <c r="M169" s="249"/>
      <c r="N169" s="250"/>
      <c r="O169" s="237"/>
      <c r="P169" s="251"/>
      <c r="Q169" s="249"/>
      <c r="R169" s="249"/>
      <c r="S169" s="249"/>
      <c r="T169" s="249"/>
      <c r="U169" s="249"/>
      <c r="V169" s="249"/>
      <c r="W169" s="251"/>
      <c r="X169" s="249"/>
      <c r="Y169" s="249"/>
      <c r="Z169" s="249"/>
      <c r="AA169" s="249"/>
      <c r="AB169" s="233"/>
      <c r="AC169" s="249"/>
    </row>
    <row r="170" spans="4:29" x14ac:dyDescent="0.2">
      <c r="D170" s="246"/>
      <c r="E170" s="252"/>
      <c r="F170" s="236"/>
      <c r="G170" s="236"/>
      <c r="H170" s="236"/>
      <c r="I170" s="238"/>
      <c r="J170" s="239"/>
      <c r="K170" s="247"/>
      <c r="L170" s="248"/>
      <c r="M170" s="249"/>
      <c r="N170" s="250"/>
      <c r="O170" s="237"/>
      <c r="P170" s="251"/>
      <c r="Q170" s="249"/>
      <c r="R170" s="249"/>
      <c r="S170" s="249"/>
      <c r="T170" s="249"/>
      <c r="U170" s="249"/>
      <c r="V170" s="249"/>
      <c r="W170" s="251"/>
      <c r="X170" s="249"/>
      <c r="Y170" s="249"/>
      <c r="Z170" s="249"/>
      <c r="AA170" s="249"/>
      <c r="AB170" s="233"/>
      <c r="AC170" s="249"/>
    </row>
    <row r="171" spans="4:29" x14ac:dyDescent="0.2">
      <c r="D171" s="246"/>
      <c r="E171" s="252"/>
      <c r="F171" s="236"/>
      <c r="G171" s="236"/>
      <c r="H171" s="236"/>
      <c r="I171" s="238"/>
      <c r="J171" s="239"/>
      <c r="K171" s="247"/>
      <c r="L171" s="248"/>
      <c r="M171" s="249"/>
      <c r="N171" s="250"/>
      <c r="O171" s="237"/>
      <c r="P171" s="251"/>
      <c r="Q171" s="249"/>
      <c r="R171" s="249"/>
      <c r="S171" s="249"/>
      <c r="T171" s="249"/>
      <c r="U171" s="249"/>
      <c r="V171" s="249"/>
      <c r="W171" s="251"/>
      <c r="X171" s="249"/>
      <c r="Y171" s="249"/>
      <c r="Z171" s="249"/>
      <c r="AA171" s="249"/>
      <c r="AB171" s="233"/>
      <c r="AC171" s="249"/>
    </row>
    <row r="172" spans="4:29" x14ac:dyDescent="0.2">
      <c r="D172" s="234"/>
      <c r="E172" s="252"/>
      <c r="F172" s="236"/>
      <c r="G172" s="236"/>
      <c r="H172" s="236"/>
      <c r="I172" s="238"/>
      <c r="J172" s="239"/>
      <c r="K172" s="254"/>
      <c r="L172" s="255"/>
      <c r="M172" s="256"/>
      <c r="N172" s="257"/>
      <c r="O172" s="237"/>
      <c r="P172" s="258"/>
      <c r="Q172" s="256"/>
      <c r="R172" s="256"/>
      <c r="S172" s="256"/>
      <c r="T172" s="256"/>
      <c r="U172" s="256"/>
      <c r="V172" s="256"/>
      <c r="W172" s="258"/>
      <c r="X172" s="256"/>
      <c r="Y172" s="256"/>
      <c r="Z172" s="256"/>
      <c r="AA172" s="256"/>
      <c r="AB172" s="233"/>
      <c r="AC172" s="256"/>
    </row>
    <row r="173" spans="4:29" x14ac:dyDescent="0.2">
      <c r="D173" s="234"/>
      <c r="E173" s="252"/>
      <c r="F173" s="236"/>
      <c r="G173" s="236"/>
      <c r="H173" s="236"/>
      <c r="I173" s="238"/>
      <c r="J173" s="239"/>
      <c r="K173" s="254"/>
      <c r="L173" s="255"/>
      <c r="M173" s="256"/>
      <c r="N173" s="257"/>
      <c r="O173" s="237"/>
      <c r="P173" s="258"/>
      <c r="Q173" s="256"/>
      <c r="R173" s="256"/>
      <c r="S173" s="256"/>
      <c r="T173" s="256"/>
      <c r="U173" s="256"/>
      <c r="V173" s="256"/>
      <c r="W173" s="258"/>
      <c r="X173" s="256"/>
      <c r="Y173" s="256"/>
      <c r="Z173" s="256"/>
      <c r="AA173" s="256"/>
      <c r="AB173" s="233"/>
      <c r="AC173" s="256"/>
    </row>
    <row r="174" spans="4:29" x14ac:dyDescent="0.2">
      <c r="D174" s="234"/>
      <c r="E174" s="252"/>
      <c r="F174" s="236"/>
      <c r="G174" s="236"/>
      <c r="H174" s="236"/>
      <c r="I174" s="238"/>
      <c r="J174" s="239"/>
      <c r="K174" s="254"/>
      <c r="L174" s="255"/>
      <c r="M174" s="256"/>
      <c r="N174" s="257"/>
      <c r="O174" s="237"/>
      <c r="P174" s="258"/>
      <c r="Q174" s="256"/>
      <c r="R174" s="256"/>
      <c r="S174" s="256"/>
      <c r="T174" s="256"/>
      <c r="U174" s="256"/>
      <c r="V174" s="256"/>
      <c r="W174" s="258"/>
      <c r="X174" s="256"/>
      <c r="Y174" s="256"/>
      <c r="Z174" s="256"/>
      <c r="AA174" s="256"/>
      <c r="AB174" s="233"/>
      <c r="AC174" s="256"/>
    </row>
    <row r="175" spans="4:29" x14ac:dyDescent="0.2">
      <c r="D175" s="246"/>
      <c r="E175" s="252"/>
      <c r="F175" s="236"/>
      <c r="G175" s="236"/>
      <c r="H175" s="236"/>
      <c r="I175" s="238"/>
      <c r="J175" s="239"/>
      <c r="K175" s="247"/>
      <c r="L175" s="248"/>
      <c r="M175" s="249"/>
      <c r="N175" s="250"/>
      <c r="O175" s="237"/>
      <c r="P175" s="251"/>
      <c r="Q175" s="249"/>
      <c r="R175" s="249"/>
      <c r="S175" s="249"/>
      <c r="T175" s="249"/>
      <c r="U175" s="249"/>
      <c r="V175" s="249"/>
      <c r="W175" s="251"/>
      <c r="X175" s="249"/>
      <c r="Y175" s="249"/>
      <c r="Z175" s="249"/>
      <c r="AA175" s="249"/>
      <c r="AB175" s="233"/>
      <c r="AC175" s="249"/>
    </row>
    <row r="176" spans="4:29" x14ac:dyDescent="0.2">
      <c r="D176" s="234"/>
      <c r="E176" s="252"/>
      <c r="F176" s="236"/>
      <c r="G176" s="80"/>
      <c r="H176" s="80"/>
      <c r="I176" s="238"/>
      <c r="J176" s="239"/>
      <c r="K176" s="233"/>
      <c r="L176" s="233"/>
      <c r="M176" s="237"/>
      <c r="N176" s="240"/>
      <c r="O176" s="237"/>
      <c r="P176" s="239"/>
      <c r="Q176" s="237"/>
      <c r="R176" s="237"/>
      <c r="S176" s="239"/>
      <c r="T176" s="237"/>
      <c r="U176" s="237"/>
      <c r="V176" s="237"/>
      <c r="W176" s="239"/>
      <c r="X176" s="237"/>
      <c r="Y176" s="237"/>
      <c r="Z176" s="237"/>
      <c r="AA176" s="237"/>
      <c r="AB176" s="233"/>
      <c r="AC176" s="237"/>
    </row>
    <row r="177" spans="4:29" x14ac:dyDescent="0.2">
      <c r="D177" s="234"/>
      <c r="E177" s="252"/>
      <c r="F177" s="236"/>
      <c r="G177" s="237"/>
      <c r="H177" s="237"/>
      <c r="I177" s="238"/>
      <c r="J177" s="239"/>
      <c r="K177" s="233"/>
      <c r="L177" s="233"/>
      <c r="M177" s="237"/>
      <c r="N177" s="240"/>
      <c r="O177" s="237"/>
      <c r="P177" s="239"/>
      <c r="Q177" s="237"/>
      <c r="R177" s="237"/>
      <c r="S177" s="239"/>
      <c r="T177" s="237"/>
      <c r="U177" s="237"/>
      <c r="V177" s="237"/>
      <c r="W177" s="239"/>
      <c r="X177" s="237"/>
      <c r="Y177" s="237"/>
      <c r="Z177" s="237"/>
      <c r="AA177" s="237"/>
      <c r="AB177" s="233"/>
      <c r="AC177" s="237"/>
    </row>
    <row r="178" spans="4:29" x14ac:dyDescent="0.2">
      <c r="D178" s="246"/>
      <c r="E178" s="252"/>
      <c r="F178" s="236"/>
      <c r="G178" s="236"/>
      <c r="H178" s="236"/>
      <c r="I178" s="238"/>
      <c r="J178" s="239"/>
      <c r="K178" s="247"/>
      <c r="L178" s="248"/>
      <c r="M178" s="249"/>
      <c r="N178" s="250"/>
      <c r="O178" s="237"/>
      <c r="P178" s="251"/>
      <c r="Q178" s="249"/>
      <c r="R178" s="249"/>
      <c r="S178" s="249"/>
      <c r="T178" s="249"/>
      <c r="U178" s="249"/>
      <c r="V178" s="249"/>
      <c r="W178" s="251"/>
      <c r="X178" s="249"/>
      <c r="Y178" s="249"/>
      <c r="Z178" s="249"/>
      <c r="AA178" s="249"/>
      <c r="AB178" s="233"/>
      <c r="AC178" s="249"/>
    </row>
    <row r="179" spans="4:29" x14ac:dyDescent="0.2">
      <c r="D179" s="234"/>
      <c r="E179" s="252"/>
      <c r="F179" s="236"/>
      <c r="G179" s="237"/>
      <c r="H179" s="237"/>
      <c r="I179" s="238"/>
      <c r="J179" s="239"/>
      <c r="K179" s="233"/>
      <c r="L179" s="233"/>
      <c r="M179" s="237"/>
      <c r="N179" s="240"/>
      <c r="O179" s="237"/>
      <c r="P179" s="239"/>
      <c r="Q179" s="237"/>
      <c r="R179" s="237"/>
      <c r="S179" s="239"/>
      <c r="T179" s="237"/>
      <c r="U179" s="237"/>
      <c r="V179" s="237"/>
      <c r="W179" s="239"/>
      <c r="X179" s="237"/>
      <c r="Y179" s="237"/>
      <c r="Z179" s="237"/>
      <c r="AA179" s="237"/>
      <c r="AB179" s="233"/>
      <c r="AC179" s="237"/>
    </row>
    <row r="180" spans="4:29" x14ac:dyDescent="0.2">
      <c r="D180" s="234"/>
      <c r="E180" s="252"/>
      <c r="F180" s="236"/>
      <c r="G180" s="237"/>
      <c r="H180" s="237"/>
      <c r="I180" s="238"/>
      <c r="J180" s="239"/>
      <c r="K180" s="233"/>
      <c r="L180" s="233"/>
      <c r="M180" s="237"/>
      <c r="N180" s="240"/>
      <c r="O180" s="237"/>
      <c r="P180" s="239"/>
      <c r="Q180" s="237"/>
      <c r="R180" s="237"/>
      <c r="S180" s="239"/>
      <c r="T180" s="237"/>
      <c r="U180" s="237"/>
      <c r="V180" s="237"/>
      <c r="W180" s="239"/>
      <c r="X180" s="237"/>
      <c r="Y180" s="237"/>
      <c r="Z180" s="237"/>
      <c r="AA180" s="237"/>
      <c r="AB180" s="233"/>
      <c r="AC180" s="237"/>
    </row>
    <row r="181" spans="4:29" x14ac:dyDescent="0.2">
      <c r="D181" s="234"/>
      <c r="E181" s="252"/>
      <c r="F181" s="236"/>
      <c r="G181" s="237"/>
      <c r="H181" s="237"/>
      <c r="I181" s="238"/>
      <c r="J181" s="239"/>
      <c r="K181" s="233"/>
      <c r="L181" s="233"/>
      <c r="M181" s="237"/>
      <c r="N181" s="240"/>
      <c r="O181" s="237"/>
      <c r="P181" s="239"/>
      <c r="Q181" s="237"/>
      <c r="R181" s="237"/>
      <c r="S181" s="239"/>
      <c r="T181" s="237"/>
      <c r="U181" s="237"/>
      <c r="V181" s="237"/>
      <c r="W181" s="239"/>
      <c r="X181" s="237"/>
      <c r="Y181" s="237"/>
      <c r="Z181" s="237"/>
      <c r="AA181" s="237"/>
      <c r="AB181" s="233"/>
      <c r="AC181" s="237"/>
    </row>
    <row r="182" spans="4:29" x14ac:dyDescent="0.2">
      <c r="D182" s="234"/>
      <c r="E182" s="252"/>
      <c r="F182" s="236"/>
      <c r="G182" s="237"/>
      <c r="H182" s="237"/>
      <c r="I182" s="238"/>
      <c r="J182" s="239"/>
      <c r="K182" s="233"/>
      <c r="L182" s="233"/>
      <c r="M182" s="237"/>
      <c r="N182" s="240"/>
      <c r="O182" s="237"/>
      <c r="P182" s="239"/>
      <c r="Q182" s="237"/>
      <c r="R182" s="237"/>
      <c r="S182" s="239"/>
      <c r="T182" s="237"/>
      <c r="U182" s="237"/>
      <c r="V182" s="237"/>
      <c r="W182" s="239"/>
      <c r="X182" s="237"/>
      <c r="Y182" s="237"/>
      <c r="Z182" s="237"/>
      <c r="AA182" s="237"/>
      <c r="AB182" s="233"/>
      <c r="AC182" s="237"/>
    </row>
    <row r="183" spans="4:29" x14ac:dyDescent="0.2">
      <c r="D183" s="234"/>
      <c r="E183" s="252"/>
      <c r="F183" s="236"/>
      <c r="G183" s="236"/>
      <c r="H183" s="236"/>
      <c r="I183" s="238"/>
      <c r="J183" s="239"/>
      <c r="K183" s="254"/>
      <c r="L183" s="255"/>
      <c r="M183" s="256"/>
      <c r="N183" s="257"/>
      <c r="O183" s="237"/>
      <c r="P183" s="258"/>
      <c r="Q183" s="256"/>
      <c r="R183" s="256"/>
      <c r="S183" s="256"/>
      <c r="T183" s="256"/>
      <c r="U183" s="256"/>
      <c r="V183" s="256"/>
      <c r="W183" s="258"/>
      <c r="X183" s="256"/>
      <c r="Y183" s="256"/>
      <c r="Z183" s="256"/>
      <c r="AA183" s="256"/>
      <c r="AB183" s="233"/>
      <c r="AC183" s="256"/>
    </row>
    <row r="184" spans="4:29" x14ac:dyDescent="0.2">
      <c r="D184" s="234"/>
      <c r="E184" s="252"/>
      <c r="F184" s="236"/>
      <c r="G184" s="237"/>
      <c r="H184" s="237"/>
      <c r="I184" s="238"/>
      <c r="J184" s="239"/>
      <c r="K184" s="247"/>
      <c r="L184" s="253"/>
      <c r="M184" s="249"/>
      <c r="N184" s="250"/>
      <c r="O184" s="237"/>
      <c r="P184" s="251"/>
      <c r="Q184" s="249"/>
      <c r="R184" s="249"/>
      <c r="S184" s="249"/>
      <c r="T184" s="249"/>
      <c r="U184" s="249"/>
      <c r="V184" s="249"/>
      <c r="W184" s="251"/>
      <c r="X184" s="249"/>
      <c r="Y184" s="249"/>
      <c r="Z184" s="253"/>
      <c r="AA184" s="253"/>
      <c r="AB184" s="233"/>
      <c r="AC184" s="253"/>
    </row>
    <row r="185" spans="4:29" x14ac:dyDescent="0.2">
      <c r="D185" s="234"/>
      <c r="E185" s="252"/>
      <c r="F185" s="236"/>
      <c r="G185" s="236"/>
      <c r="H185" s="236"/>
      <c r="I185" s="238"/>
      <c r="J185" s="239"/>
      <c r="K185" s="241"/>
      <c r="L185" s="238"/>
      <c r="M185" s="236"/>
      <c r="N185" s="245"/>
      <c r="O185" s="237"/>
      <c r="P185" s="244"/>
      <c r="Q185" s="236"/>
      <c r="R185" s="236"/>
      <c r="S185" s="236"/>
      <c r="T185" s="236"/>
      <c r="U185" s="236"/>
      <c r="V185" s="236"/>
      <c r="W185" s="244"/>
      <c r="X185" s="236"/>
      <c r="Y185" s="236"/>
      <c r="Z185" s="236"/>
      <c r="AA185" s="236"/>
      <c r="AB185" s="233"/>
      <c r="AC185" s="236"/>
    </row>
    <row r="186" spans="4:29" x14ac:dyDescent="0.2">
      <c r="D186" s="234"/>
      <c r="E186" s="252"/>
      <c r="F186" s="236"/>
      <c r="G186" s="237"/>
      <c r="H186" s="237"/>
      <c r="I186" s="238"/>
      <c r="J186" s="239"/>
      <c r="K186" s="233"/>
      <c r="L186" s="233"/>
      <c r="M186" s="237"/>
      <c r="N186" s="240"/>
      <c r="O186" s="237"/>
      <c r="P186" s="239"/>
      <c r="Q186" s="237"/>
      <c r="R186" s="237"/>
      <c r="S186" s="239"/>
      <c r="T186" s="237"/>
      <c r="U186" s="237"/>
      <c r="V186" s="237"/>
      <c r="W186" s="239"/>
      <c r="X186" s="237"/>
      <c r="Y186" s="237"/>
      <c r="Z186" s="237"/>
      <c r="AA186" s="237"/>
      <c r="AB186" s="233"/>
      <c r="AC186" s="237"/>
    </row>
    <row r="187" spans="4:29" x14ac:dyDescent="0.2">
      <c r="D187" s="234"/>
      <c r="E187" s="252"/>
      <c r="F187" s="236"/>
      <c r="G187" s="237"/>
      <c r="H187" s="237"/>
      <c r="I187" s="238"/>
      <c r="J187" s="239"/>
      <c r="K187" s="233"/>
      <c r="L187" s="233"/>
      <c r="M187" s="237"/>
      <c r="N187" s="240"/>
      <c r="O187" s="237"/>
      <c r="P187" s="239"/>
      <c r="Q187" s="237"/>
      <c r="R187" s="237"/>
      <c r="S187" s="239"/>
      <c r="T187" s="237"/>
      <c r="U187" s="237"/>
      <c r="V187" s="237"/>
      <c r="W187" s="239"/>
      <c r="X187" s="237"/>
      <c r="Y187" s="237"/>
      <c r="Z187" s="237"/>
      <c r="AA187" s="237"/>
      <c r="AB187" s="233"/>
      <c r="AC187" s="237"/>
    </row>
    <row r="188" spans="4:29" x14ac:dyDescent="0.2">
      <c r="D188" s="234"/>
      <c r="E188" s="252"/>
      <c r="F188" s="236"/>
      <c r="G188" s="237"/>
      <c r="H188" s="237"/>
      <c r="I188" s="238"/>
      <c r="J188" s="239"/>
      <c r="K188" s="233"/>
      <c r="L188" s="233"/>
      <c r="M188" s="237"/>
      <c r="N188" s="240"/>
      <c r="O188" s="237"/>
      <c r="P188" s="239"/>
      <c r="Q188" s="237"/>
      <c r="R188" s="237"/>
      <c r="S188" s="239"/>
      <c r="T188" s="237"/>
      <c r="U188" s="237"/>
      <c r="V188" s="237"/>
      <c r="W188" s="239"/>
      <c r="X188" s="237"/>
      <c r="Y188" s="237"/>
      <c r="Z188" s="237"/>
      <c r="AA188" s="237"/>
      <c r="AB188" s="233"/>
      <c r="AC188" s="237"/>
    </row>
    <row r="189" spans="4:29" x14ac:dyDescent="0.2">
      <c r="D189" s="234"/>
      <c r="E189" s="252"/>
      <c r="F189" s="236"/>
      <c r="G189" s="236"/>
      <c r="H189" s="236"/>
      <c r="I189" s="238"/>
      <c r="J189" s="239"/>
      <c r="K189" s="241"/>
      <c r="L189" s="241"/>
      <c r="M189" s="242"/>
      <c r="N189" s="243"/>
      <c r="O189" s="237"/>
      <c r="P189" s="244"/>
      <c r="Q189" s="236"/>
      <c r="R189" s="236"/>
      <c r="S189" s="244"/>
      <c r="T189" s="245"/>
      <c r="U189" s="245"/>
      <c r="V189" s="245"/>
      <c r="W189" s="245"/>
      <c r="X189" s="245"/>
      <c r="Y189" s="245"/>
      <c r="Z189" s="245"/>
      <c r="AA189" s="245"/>
      <c r="AB189" s="233"/>
      <c r="AC189" s="245"/>
    </row>
    <row r="190" spans="4:29" x14ac:dyDescent="0.2">
      <c r="D190" s="234"/>
      <c r="E190" s="252"/>
      <c r="F190" s="236"/>
      <c r="G190" s="237"/>
      <c r="H190" s="237"/>
      <c r="I190" s="238"/>
      <c r="J190" s="239"/>
      <c r="K190" s="233"/>
      <c r="L190" s="233"/>
      <c r="M190" s="237"/>
      <c r="N190" s="240"/>
      <c r="O190" s="237"/>
      <c r="P190" s="239"/>
      <c r="Q190" s="237"/>
      <c r="R190" s="237"/>
      <c r="S190" s="239"/>
      <c r="T190" s="237"/>
      <c r="U190" s="237"/>
      <c r="V190" s="237"/>
      <c r="W190" s="239"/>
      <c r="X190" s="237"/>
      <c r="Y190" s="237"/>
      <c r="Z190" s="237"/>
      <c r="AA190" s="237"/>
      <c r="AB190" s="233"/>
      <c r="AC190" s="237"/>
    </row>
    <row r="191" spans="4:29" x14ac:dyDescent="0.2">
      <c r="D191" s="234"/>
      <c r="E191" s="252"/>
      <c r="F191" s="236"/>
      <c r="G191" s="237"/>
      <c r="H191" s="237"/>
      <c r="I191" s="238"/>
      <c r="J191" s="239"/>
      <c r="K191" s="233"/>
      <c r="L191" s="233"/>
      <c r="M191" s="237"/>
      <c r="N191" s="240"/>
      <c r="O191" s="237"/>
      <c r="P191" s="239"/>
      <c r="Q191" s="237"/>
      <c r="R191" s="237"/>
      <c r="S191" s="239"/>
      <c r="T191" s="237"/>
      <c r="U191" s="237"/>
      <c r="V191" s="237"/>
      <c r="W191" s="239"/>
      <c r="X191" s="237"/>
      <c r="Y191" s="237"/>
      <c r="Z191" s="237"/>
      <c r="AA191" s="237"/>
      <c r="AB191" s="233"/>
      <c r="AC191" s="237"/>
    </row>
    <row r="192" spans="4:29" x14ac:dyDescent="0.2">
      <c r="D192" s="234"/>
      <c r="E192" s="252"/>
      <c r="F192" s="236"/>
      <c r="G192" s="237"/>
      <c r="H192" s="237"/>
      <c r="I192" s="238"/>
      <c r="J192" s="239"/>
      <c r="K192" s="233"/>
      <c r="L192" s="233"/>
      <c r="M192" s="237"/>
      <c r="N192" s="240"/>
      <c r="O192" s="237"/>
      <c r="P192" s="239"/>
      <c r="Q192" s="237"/>
      <c r="R192" s="237"/>
      <c r="S192" s="239"/>
      <c r="T192" s="237"/>
      <c r="U192" s="237"/>
      <c r="V192" s="237"/>
      <c r="W192" s="239"/>
      <c r="X192" s="237"/>
      <c r="Y192" s="237"/>
      <c r="Z192" s="237"/>
      <c r="AA192" s="237"/>
      <c r="AB192" s="233"/>
      <c r="AC192" s="237"/>
    </row>
    <row r="193" spans="4:29" x14ac:dyDescent="0.2">
      <c r="D193" s="234"/>
      <c r="E193" s="252"/>
      <c r="F193" s="236"/>
      <c r="G193" s="237"/>
      <c r="H193" s="237"/>
      <c r="I193" s="238"/>
      <c r="J193" s="239"/>
      <c r="K193" s="233"/>
      <c r="L193" s="233"/>
      <c r="M193" s="237"/>
      <c r="N193" s="240"/>
      <c r="O193" s="237"/>
      <c r="P193" s="239"/>
      <c r="Q193" s="237"/>
      <c r="R193" s="237"/>
      <c r="S193" s="239"/>
      <c r="T193" s="237"/>
      <c r="U193" s="237"/>
      <c r="V193" s="237"/>
      <c r="W193" s="239"/>
      <c r="X193" s="237"/>
      <c r="Y193" s="237"/>
      <c r="Z193" s="237"/>
      <c r="AA193" s="237"/>
      <c r="AB193" s="233"/>
      <c r="AC193" s="237"/>
    </row>
    <row r="194" spans="4:29" x14ac:dyDescent="0.2">
      <c r="D194" s="234"/>
      <c r="E194" s="252"/>
      <c r="F194" s="236"/>
      <c r="G194" s="237"/>
      <c r="H194" s="237"/>
      <c r="I194" s="238"/>
      <c r="J194" s="239"/>
      <c r="K194" s="233"/>
      <c r="L194" s="233"/>
      <c r="M194" s="237"/>
      <c r="N194" s="240"/>
      <c r="O194" s="237"/>
      <c r="P194" s="239"/>
      <c r="Q194" s="237"/>
      <c r="R194" s="237"/>
      <c r="S194" s="239"/>
      <c r="T194" s="237"/>
      <c r="U194" s="237"/>
      <c r="V194" s="237"/>
      <c r="W194" s="239"/>
      <c r="X194" s="237"/>
      <c r="Y194" s="237"/>
      <c r="Z194" s="237"/>
      <c r="AA194" s="237"/>
      <c r="AB194" s="233"/>
      <c r="AC194" s="237"/>
    </row>
    <row r="195" spans="4:29" x14ac:dyDescent="0.2">
      <c r="D195" s="246"/>
      <c r="E195" s="252"/>
      <c r="F195" s="236"/>
      <c r="G195" s="236"/>
      <c r="H195" s="236"/>
      <c r="I195" s="238"/>
      <c r="J195" s="239"/>
      <c r="K195" s="247"/>
      <c r="L195" s="248"/>
      <c r="M195" s="249"/>
      <c r="N195" s="250"/>
      <c r="O195" s="237"/>
      <c r="P195" s="251"/>
      <c r="Q195" s="249"/>
      <c r="R195" s="249"/>
      <c r="S195" s="249"/>
      <c r="T195" s="249"/>
      <c r="U195" s="249"/>
      <c r="V195" s="249"/>
      <c r="W195" s="251"/>
      <c r="X195" s="249"/>
      <c r="Y195" s="249"/>
      <c r="Z195" s="249"/>
      <c r="AA195" s="249"/>
      <c r="AB195" s="233"/>
      <c r="AC195" s="249"/>
    </row>
    <row r="196" spans="4:29" x14ac:dyDescent="0.2">
      <c r="D196" s="234"/>
      <c r="E196" s="252"/>
      <c r="F196" s="236"/>
      <c r="G196" s="237"/>
      <c r="H196" s="237"/>
      <c r="I196" s="238"/>
      <c r="J196" s="239"/>
      <c r="K196" s="233"/>
      <c r="L196" s="233"/>
      <c r="M196" s="237"/>
      <c r="N196" s="240"/>
      <c r="O196" s="237"/>
      <c r="P196" s="239"/>
      <c r="Q196" s="237"/>
      <c r="R196" s="237"/>
      <c r="S196" s="239"/>
      <c r="T196" s="237"/>
      <c r="U196" s="237"/>
      <c r="V196" s="237"/>
      <c r="W196" s="239"/>
      <c r="X196" s="237"/>
      <c r="Y196" s="237"/>
      <c r="Z196" s="237"/>
      <c r="AA196" s="237"/>
      <c r="AB196" s="233"/>
      <c r="AC196" s="237"/>
    </row>
    <row r="197" spans="4:29" x14ac:dyDescent="0.2">
      <c r="D197" s="234"/>
      <c r="E197" s="252"/>
      <c r="F197" s="236"/>
      <c r="G197" s="237"/>
      <c r="H197" s="237"/>
      <c r="I197" s="238"/>
      <c r="J197" s="239"/>
      <c r="K197" s="233"/>
      <c r="L197" s="233"/>
      <c r="M197" s="237"/>
      <c r="N197" s="240"/>
      <c r="O197" s="237"/>
      <c r="P197" s="239"/>
      <c r="Q197" s="237"/>
      <c r="R197" s="237"/>
      <c r="S197" s="239"/>
      <c r="T197" s="237"/>
      <c r="U197" s="237"/>
      <c r="V197" s="237"/>
      <c r="W197" s="239"/>
      <c r="X197" s="237"/>
      <c r="Y197" s="237"/>
      <c r="Z197" s="237"/>
      <c r="AA197" s="237"/>
      <c r="AB197" s="233"/>
      <c r="AC197" s="237"/>
    </row>
    <row r="198" spans="4:29" x14ac:dyDescent="0.2">
      <c r="D198" s="246"/>
      <c r="E198" s="252"/>
      <c r="F198" s="236"/>
      <c r="G198" s="236"/>
      <c r="H198" s="236"/>
      <c r="I198" s="238"/>
      <c r="J198" s="239"/>
      <c r="K198" s="247"/>
      <c r="L198" s="248"/>
      <c r="M198" s="249"/>
      <c r="N198" s="250"/>
      <c r="O198" s="237"/>
      <c r="P198" s="251"/>
      <c r="Q198" s="249"/>
      <c r="R198" s="249"/>
      <c r="S198" s="249"/>
      <c r="T198" s="249"/>
      <c r="U198" s="249"/>
      <c r="V198" s="249"/>
      <c r="W198" s="251"/>
      <c r="X198" s="249"/>
      <c r="Y198" s="249"/>
      <c r="Z198" s="249"/>
      <c r="AA198" s="249"/>
      <c r="AB198" s="233"/>
      <c r="AC198" s="249"/>
    </row>
    <row r="199" spans="4:29" x14ac:dyDescent="0.2">
      <c r="D199" s="234"/>
      <c r="E199" s="252"/>
      <c r="F199" s="236"/>
      <c r="G199" s="237"/>
      <c r="H199" s="237"/>
      <c r="I199" s="238"/>
      <c r="J199" s="239"/>
      <c r="K199" s="233"/>
      <c r="L199" s="233"/>
      <c r="M199" s="237"/>
      <c r="N199" s="240"/>
      <c r="O199" s="237"/>
      <c r="P199" s="239"/>
      <c r="Q199" s="237"/>
      <c r="R199" s="237"/>
      <c r="S199" s="239"/>
      <c r="T199" s="237"/>
      <c r="U199" s="237"/>
      <c r="V199" s="237"/>
      <c r="W199" s="239"/>
      <c r="X199" s="237"/>
      <c r="Y199" s="237"/>
      <c r="Z199" s="237"/>
      <c r="AA199" s="237"/>
      <c r="AB199" s="233"/>
      <c r="AC199" s="237"/>
    </row>
    <row r="200" spans="4:29" x14ac:dyDescent="0.2">
      <c r="D200" s="234"/>
      <c r="E200" s="252"/>
      <c r="F200" s="236"/>
      <c r="G200" s="237"/>
      <c r="H200" s="237"/>
      <c r="I200" s="238"/>
      <c r="J200" s="239"/>
      <c r="K200" s="233"/>
      <c r="L200" s="233"/>
      <c r="M200" s="237"/>
      <c r="N200" s="240"/>
      <c r="O200" s="237"/>
      <c r="P200" s="239"/>
      <c r="Q200" s="237"/>
      <c r="R200" s="237"/>
      <c r="S200" s="239"/>
      <c r="T200" s="237"/>
      <c r="U200" s="237"/>
      <c r="V200" s="237"/>
      <c r="W200" s="239"/>
      <c r="X200" s="237"/>
      <c r="Y200" s="237"/>
      <c r="Z200" s="237"/>
      <c r="AA200" s="237"/>
      <c r="AB200" s="233"/>
      <c r="AC200" s="237"/>
    </row>
    <row r="201" spans="4:29" x14ac:dyDescent="0.2">
      <c r="D201" s="234"/>
      <c r="E201" s="252"/>
      <c r="F201" s="236"/>
      <c r="G201" s="237"/>
      <c r="H201" s="237"/>
      <c r="I201" s="238"/>
      <c r="J201" s="239"/>
      <c r="K201" s="233"/>
      <c r="L201" s="233"/>
      <c r="M201" s="237"/>
      <c r="N201" s="240"/>
      <c r="O201" s="237"/>
      <c r="P201" s="239"/>
      <c r="Q201" s="237"/>
      <c r="R201" s="237"/>
      <c r="S201" s="239"/>
      <c r="T201" s="237"/>
      <c r="U201" s="237"/>
      <c r="V201" s="237"/>
      <c r="W201" s="239"/>
      <c r="X201" s="237"/>
      <c r="Y201" s="237"/>
      <c r="Z201" s="237"/>
      <c r="AA201" s="237"/>
      <c r="AB201" s="233"/>
      <c r="AC201" s="237"/>
    </row>
    <row r="202" spans="4:29" x14ac:dyDescent="0.2">
      <c r="D202" s="234"/>
      <c r="E202" s="252"/>
      <c r="F202" s="236"/>
      <c r="G202" s="237"/>
      <c r="H202" s="237"/>
      <c r="I202" s="238"/>
      <c r="J202" s="239"/>
      <c r="K202" s="233"/>
      <c r="L202" s="233"/>
      <c r="M202" s="237"/>
      <c r="N202" s="240"/>
      <c r="O202" s="237"/>
      <c r="P202" s="239"/>
      <c r="Q202" s="237"/>
      <c r="R202" s="237"/>
      <c r="S202" s="239"/>
      <c r="T202" s="237"/>
      <c r="U202" s="237"/>
      <c r="V202" s="237"/>
      <c r="W202" s="239"/>
      <c r="X202" s="237"/>
      <c r="Y202" s="237"/>
      <c r="Z202" s="237"/>
      <c r="AA202" s="237"/>
      <c r="AB202" s="233"/>
      <c r="AC202" s="237"/>
    </row>
    <row r="203" spans="4:29" x14ac:dyDescent="0.2">
      <c r="D203" s="246"/>
      <c r="E203" s="252"/>
      <c r="F203" s="236"/>
      <c r="G203" s="236"/>
      <c r="H203" s="236"/>
      <c r="I203" s="238"/>
      <c r="J203" s="239"/>
      <c r="K203" s="254"/>
      <c r="L203" s="255"/>
      <c r="M203" s="256"/>
      <c r="N203" s="257"/>
      <c r="O203" s="237"/>
      <c r="P203" s="258"/>
      <c r="Q203" s="256"/>
      <c r="R203" s="256"/>
      <c r="S203" s="256"/>
      <c r="T203" s="256"/>
      <c r="U203" s="256"/>
      <c r="V203" s="256"/>
      <c r="W203" s="258"/>
      <c r="X203" s="256"/>
      <c r="Y203" s="256"/>
      <c r="Z203" s="256"/>
      <c r="AA203" s="256"/>
      <c r="AB203" s="233"/>
      <c r="AC203" s="256"/>
    </row>
    <row r="204" spans="4:29" x14ac:dyDescent="0.2">
      <c r="D204" s="234"/>
      <c r="E204" s="252"/>
      <c r="F204" s="236"/>
      <c r="G204" s="237"/>
      <c r="H204" s="237"/>
      <c r="I204" s="238"/>
      <c r="J204" s="239"/>
      <c r="K204" s="233"/>
      <c r="L204" s="233"/>
      <c r="M204" s="237"/>
      <c r="N204" s="240"/>
      <c r="O204" s="237"/>
      <c r="P204" s="239"/>
      <c r="Q204" s="237"/>
      <c r="R204" s="237"/>
      <c r="S204" s="239"/>
      <c r="T204" s="237"/>
      <c r="U204" s="237"/>
      <c r="V204" s="237"/>
      <c r="W204" s="239"/>
      <c r="X204" s="237"/>
      <c r="Y204" s="237"/>
      <c r="Z204" s="237"/>
      <c r="AA204" s="237"/>
      <c r="AB204" s="233"/>
      <c r="AC204" s="237"/>
    </row>
    <row r="205" spans="4:29" x14ac:dyDescent="0.2">
      <c r="D205" s="234"/>
      <c r="E205" s="252"/>
      <c r="F205" s="236"/>
      <c r="G205" s="237"/>
      <c r="H205" s="237"/>
      <c r="I205" s="238"/>
      <c r="J205" s="239"/>
      <c r="K205" s="233"/>
      <c r="L205" s="233"/>
      <c r="M205" s="237"/>
      <c r="N205" s="240"/>
      <c r="O205" s="237"/>
      <c r="P205" s="239"/>
      <c r="Q205" s="237"/>
      <c r="R205" s="237"/>
      <c r="S205" s="239"/>
      <c r="T205" s="237"/>
      <c r="U205" s="237"/>
      <c r="V205" s="237"/>
      <c r="W205" s="239"/>
      <c r="X205" s="237"/>
      <c r="Y205" s="237"/>
      <c r="Z205" s="237"/>
      <c r="AA205" s="237"/>
      <c r="AB205" s="233"/>
      <c r="AC205" s="237"/>
    </row>
    <row r="206" spans="4:29" x14ac:dyDescent="0.2">
      <c r="D206" s="234"/>
      <c r="E206" s="252"/>
      <c r="F206" s="236"/>
      <c r="G206" s="237"/>
      <c r="H206" s="237"/>
      <c r="I206" s="238"/>
      <c r="J206" s="239"/>
      <c r="K206" s="233"/>
      <c r="L206" s="233"/>
      <c r="M206" s="237"/>
      <c r="N206" s="240"/>
      <c r="O206" s="237"/>
      <c r="P206" s="239"/>
      <c r="Q206" s="237"/>
      <c r="R206" s="237"/>
      <c r="S206" s="239"/>
      <c r="T206" s="237"/>
      <c r="U206" s="237"/>
      <c r="V206" s="237"/>
      <c r="W206" s="239"/>
      <c r="X206" s="237"/>
      <c r="Y206" s="237"/>
      <c r="Z206" s="237"/>
      <c r="AA206" s="237"/>
      <c r="AB206" s="233"/>
      <c r="AC206" s="237"/>
    </row>
    <row r="207" spans="4:29" x14ac:dyDescent="0.2">
      <c r="D207" s="246"/>
      <c r="E207" s="252"/>
      <c r="F207" s="236"/>
      <c r="G207" s="236"/>
      <c r="H207" s="236"/>
      <c r="I207" s="238"/>
      <c r="J207" s="239"/>
      <c r="K207" s="247"/>
      <c r="L207" s="248"/>
      <c r="M207" s="249"/>
      <c r="N207" s="250"/>
      <c r="O207" s="237"/>
      <c r="P207" s="251"/>
      <c r="Q207" s="249"/>
      <c r="R207" s="249"/>
      <c r="S207" s="249"/>
      <c r="T207" s="249"/>
      <c r="U207" s="249"/>
      <c r="V207" s="249"/>
      <c r="W207" s="251"/>
      <c r="X207" s="249"/>
      <c r="Y207" s="249"/>
      <c r="Z207" s="249"/>
      <c r="AA207" s="249"/>
      <c r="AB207" s="233"/>
      <c r="AC207" s="249"/>
    </row>
    <row r="208" spans="4:29" x14ac:dyDescent="0.2">
      <c r="D208" s="234"/>
      <c r="E208" s="252"/>
      <c r="F208" s="236"/>
      <c r="G208" s="236"/>
      <c r="H208" s="236"/>
      <c r="I208" s="238"/>
      <c r="J208" s="239"/>
      <c r="K208" s="241"/>
      <c r="L208" s="241"/>
      <c r="M208" s="242"/>
      <c r="N208" s="243"/>
      <c r="O208" s="237"/>
      <c r="P208" s="244"/>
      <c r="Q208" s="236"/>
      <c r="R208" s="236"/>
      <c r="S208" s="244"/>
      <c r="T208" s="245"/>
      <c r="U208" s="245"/>
      <c r="V208" s="245"/>
      <c r="W208" s="245"/>
      <c r="X208" s="245"/>
      <c r="Y208" s="245"/>
      <c r="Z208" s="245"/>
      <c r="AA208" s="245"/>
      <c r="AB208" s="233"/>
      <c r="AC208" s="245"/>
    </row>
    <row r="209" spans="4:29" x14ac:dyDescent="0.2">
      <c r="D209" s="234"/>
      <c r="E209" s="252"/>
      <c r="F209" s="236"/>
      <c r="G209" s="236"/>
      <c r="H209" s="236"/>
      <c r="I209" s="238"/>
      <c r="J209" s="239"/>
      <c r="K209" s="254"/>
      <c r="L209" s="255"/>
      <c r="M209" s="256"/>
      <c r="N209" s="257"/>
      <c r="O209" s="237"/>
      <c r="P209" s="258"/>
      <c r="Q209" s="256"/>
      <c r="R209" s="256"/>
      <c r="S209" s="256"/>
      <c r="T209" s="256"/>
      <c r="U209" s="256"/>
      <c r="V209" s="256"/>
      <c r="W209" s="258"/>
      <c r="X209" s="256"/>
      <c r="Y209" s="256"/>
      <c r="Z209" s="256"/>
      <c r="AA209" s="256"/>
      <c r="AB209" s="233"/>
      <c r="AC209" s="256"/>
    </row>
    <row r="210" spans="4:29" x14ac:dyDescent="0.2">
      <c r="D210" s="246"/>
      <c r="E210" s="252"/>
      <c r="F210" s="236"/>
      <c r="G210" s="236"/>
      <c r="H210" s="236"/>
      <c r="I210" s="238"/>
      <c r="J210" s="239"/>
      <c r="K210" s="247"/>
      <c r="L210" s="248"/>
      <c r="M210" s="249"/>
      <c r="N210" s="250"/>
      <c r="O210" s="237"/>
      <c r="P210" s="251"/>
      <c r="Q210" s="249"/>
      <c r="R210" s="249"/>
      <c r="S210" s="249"/>
      <c r="T210" s="249"/>
      <c r="U210" s="249"/>
      <c r="V210" s="249"/>
      <c r="W210" s="251"/>
      <c r="X210" s="249"/>
      <c r="Y210" s="249"/>
      <c r="Z210" s="249"/>
      <c r="AA210" s="249"/>
      <c r="AB210" s="233"/>
      <c r="AC210" s="249"/>
    </row>
    <row r="211" spans="4:29" x14ac:dyDescent="0.2">
      <c r="D211" s="246"/>
      <c r="E211" s="259"/>
      <c r="F211" s="236"/>
      <c r="G211" s="236"/>
      <c r="H211" s="236"/>
      <c r="I211" s="238"/>
      <c r="J211" s="239"/>
      <c r="K211" s="247"/>
      <c r="L211" s="248"/>
      <c r="M211" s="249"/>
      <c r="N211" s="250"/>
      <c r="O211" s="237"/>
      <c r="P211" s="251"/>
      <c r="Q211" s="249"/>
      <c r="R211" s="249"/>
      <c r="S211" s="249"/>
      <c r="T211" s="249"/>
      <c r="U211" s="249"/>
      <c r="V211" s="249"/>
      <c r="W211" s="251"/>
      <c r="X211" s="249"/>
      <c r="Y211" s="249"/>
      <c r="Z211" s="249"/>
      <c r="AA211" s="249"/>
      <c r="AB211" s="233"/>
      <c r="AC211" s="249"/>
    </row>
    <row r="212" spans="4:29" x14ac:dyDescent="0.2">
      <c r="D212" s="246"/>
      <c r="E212" s="259"/>
      <c r="F212" s="236"/>
      <c r="G212" s="236"/>
      <c r="H212" s="236"/>
      <c r="I212" s="238"/>
      <c r="J212" s="239"/>
      <c r="K212" s="247"/>
      <c r="L212" s="248"/>
      <c r="M212" s="249"/>
      <c r="N212" s="250"/>
      <c r="O212" s="237"/>
      <c r="P212" s="251"/>
      <c r="Q212" s="249"/>
      <c r="R212" s="249"/>
      <c r="S212" s="249"/>
      <c r="T212" s="249"/>
      <c r="U212" s="249"/>
      <c r="V212" s="249"/>
      <c r="W212" s="251"/>
      <c r="X212" s="249"/>
      <c r="Y212" s="249"/>
      <c r="Z212" s="249"/>
      <c r="AA212" s="249"/>
      <c r="AB212" s="233"/>
      <c r="AC212" s="249"/>
    </row>
    <row r="213" spans="4:29" x14ac:dyDescent="0.2">
      <c r="D213" s="234"/>
      <c r="E213" s="259"/>
      <c r="F213" s="236"/>
      <c r="G213" s="236"/>
      <c r="H213" s="236"/>
      <c r="I213" s="238"/>
      <c r="J213" s="239"/>
      <c r="K213" s="254"/>
      <c r="L213" s="255"/>
      <c r="M213" s="256"/>
      <c r="N213" s="257"/>
      <c r="O213" s="237"/>
      <c r="P213" s="258"/>
      <c r="Q213" s="256"/>
      <c r="R213" s="256"/>
      <c r="S213" s="256"/>
      <c r="T213" s="256"/>
      <c r="U213" s="256"/>
      <c r="V213" s="256"/>
      <c r="W213" s="258"/>
      <c r="X213" s="256"/>
      <c r="Y213" s="256"/>
      <c r="Z213" s="256"/>
      <c r="AA213" s="256"/>
      <c r="AB213" s="233"/>
      <c r="AC213" s="256"/>
    </row>
    <row r="214" spans="4:29" x14ac:dyDescent="0.2">
      <c r="D214" s="246"/>
      <c r="E214" s="259"/>
      <c r="F214" s="236"/>
      <c r="G214" s="236"/>
      <c r="H214" s="236"/>
      <c r="I214" s="238"/>
      <c r="J214" s="239"/>
      <c r="K214" s="247"/>
      <c r="L214" s="248"/>
      <c r="M214" s="249"/>
      <c r="N214" s="250"/>
      <c r="O214" s="237"/>
      <c r="P214" s="251"/>
      <c r="Q214" s="249"/>
      <c r="R214" s="249"/>
      <c r="S214" s="249"/>
      <c r="T214" s="249"/>
      <c r="U214" s="249"/>
      <c r="V214" s="249"/>
      <c r="W214" s="251"/>
      <c r="X214" s="249"/>
      <c r="Y214" s="249"/>
      <c r="Z214" s="249"/>
      <c r="AA214" s="249"/>
      <c r="AB214" s="233"/>
      <c r="AC214" s="249"/>
    </row>
    <row r="215" spans="4:29" x14ac:dyDescent="0.2">
      <c r="D215" s="234"/>
      <c r="E215" s="259"/>
      <c r="F215" s="236"/>
      <c r="G215" s="237"/>
      <c r="H215" s="237"/>
      <c r="I215" s="238"/>
      <c r="J215" s="239"/>
      <c r="K215" s="233"/>
      <c r="L215" s="233"/>
      <c r="M215" s="237"/>
      <c r="N215" s="240"/>
      <c r="O215" s="237"/>
      <c r="P215" s="239"/>
      <c r="Q215" s="237"/>
      <c r="R215" s="237"/>
      <c r="S215" s="239"/>
      <c r="T215" s="237"/>
      <c r="U215" s="237"/>
      <c r="V215" s="237"/>
      <c r="W215" s="239"/>
      <c r="X215" s="237"/>
      <c r="Y215" s="237"/>
      <c r="Z215" s="237"/>
      <c r="AA215" s="237"/>
      <c r="AB215" s="233"/>
      <c r="AC215" s="237"/>
    </row>
    <row r="216" spans="4:29" x14ac:dyDescent="0.2">
      <c r="D216" s="234"/>
      <c r="E216" s="259"/>
      <c r="F216" s="236"/>
      <c r="G216" s="236"/>
      <c r="H216" s="236"/>
      <c r="I216" s="238"/>
      <c r="J216" s="239"/>
      <c r="K216" s="241"/>
      <c r="L216" s="241"/>
      <c r="M216" s="242"/>
      <c r="N216" s="243"/>
      <c r="O216" s="237"/>
      <c r="P216" s="244"/>
      <c r="Q216" s="236"/>
      <c r="R216" s="236"/>
      <c r="S216" s="244"/>
      <c r="T216" s="245"/>
      <c r="U216" s="245"/>
      <c r="V216" s="245"/>
      <c r="W216" s="245"/>
      <c r="X216" s="245"/>
      <c r="Y216" s="245"/>
      <c r="Z216" s="245"/>
      <c r="AA216" s="245"/>
      <c r="AB216" s="233"/>
      <c r="AC216" s="245"/>
    </row>
    <row r="217" spans="4:29" x14ac:dyDescent="0.2">
      <c r="D217" s="246"/>
      <c r="E217" s="259"/>
      <c r="F217" s="236"/>
      <c r="G217" s="236"/>
      <c r="H217" s="236"/>
      <c r="I217" s="238"/>
      <c r="J217" s="239"/>
      <c r="K217" s="247"/>
      <c r="L217" s="248"/>
      <c r="M217" s="249"/>
      <c r="N217" s="250"/>
      <c r="O217" s="237"/>
      <c r="P217" s="251"/>
      <c r="Q217" s="249"/>
      <c r="R217" s="249"/>
      <c r="S217" s="249"/>
      <c r="T217" s="249"/>
      <c r="U217" s="249"/>
      <c r="V217" s="249"/>
      <c r="W217" s="251"/>
      <c r="X217" s="249"/>
      <c r="Y217" s="249"/>
      <c r="Z217" s="249"/>
      <c r="AA217" s="249"/>
      <c r="AB217" s="233"/>
      <c r="AC217" s="249"/>
    </row>
    <row r="218" spans="4:29" x14ac:dyDescent="0.2">
      <c r="D218" s="234"/>
      <c r="E218" s="259"/>
      <c r="F218" s="236"/>
      <c r="G218" s="236"/>
      <c r="H218" s="236"/>
      <c r="I218" s="238"/>
      <c r="J218" s="239"/>
      <c r="K218" s="241"/>
      <c r="L218" s="241"/>
      <c r="M218" s="242"/>
      <c r="N218" s="243"/>
      <c r="O218" s="237"/>
      <c r="P218" s="244"/>
      <c r="Q218" s="236"/>
      <c r="R218" s="236"/>
      <c r="S218" s="244"/>
      <c r="T218" s="245"/>
      <c r="U218" s="245"/>
      <c r="V218" s="245"/>
      <c r="W218" s="245"/>
      <c r="X218" s="245"/>
      <c r="Y218" s="245"/>
      <c r="Z218" s="245"/>
      <c r="AA218" s="245"/>
      <c r="AB218" s="233"/>
      <c r="AC218" s="245"/>
    </row>
    <row r="219" spans="4:29" x14ac:dyDescent="0.2">
      <c r="D219" s="234"/>
      <c r="E219" s="260"/>
      <c r="F219" s="236"/>
      <c r="G219" s="237"/>
      <c r="H219" s="237"/>
      <c r="I219" s="238"/>
      <c r="J219" s="239"/>
      <c r="K219" s="233"/>
      <c r="L219" s="233"/>
      <c r="M219" s="237"/>
      <c r="N219" s="240"/>
      <c r="O219" s="237"/>
      <c r="P219" s="239"/>
      <c r="Q219" s="237"/>
      <c r="R219" s="237"/>
      <c r="S219" s="239"/>
      <c r="T219" s="237"/>
      <c r="U219" s="237"/>
      <c r="V219" s="237"/>
      <c r="W219" s="239"/>
      <c r="X219" s="237"/>
      <c r="Y219" s="237"/>
      <c r="Z219" s="237"/>
      <c r="AA219" s="237"/>
      <c r="AB219" s="233"/>
      <c r="AC219" s="237"/>
    </row>
    <row r="220" spans="4:29" x14ac:dyDescent="0.2">
      <c r="D220" s="234"/>
      <c r="E220" s="260"/>
      <c r="F220" s="236"/>
      <c r="G220" s="237"/>
      <c r="H220" s="237"/>
      <c r="I220" s="238"/>
      <c r="J220" s="239"/>
      <c r="K220" s="233"/>
      <c r="L220" s="233"/>
      <c r="M220" s="237"/>
      <c r="N220" s="240"/>
      <c r="O220" s="237"/>
      <c r="P220" s="239"/>
      <c r="Q220" s="237"/>
      <c r="R220" s="237"/>
      <c r="S220" s="239"/>
      <c r="T220" s="237"/>
      <c r="U220" s="237"/>
      <c r="V220" s="237"/>
      <c r="W220" s="239"/>
      <c r="X220" s="237"/>
      <c r="Y220" s="237"/>
      <c r="Z220" s="237"/>
      <c r="AA220" s="237"/>
      <c r="AB220" s="233"/>
      <c r="AC220" s="237"/>
    </row>
    <row r="221" spans="4:29" x14ac:dyDescent="0.2">
      <c r="D221" s="246"/>
      <c r="E221" s="261"/>
      <c r="F221" s="236"/>
      <c r="G221" s="236"/>
      <c r="H221" s="236"/>
      <c r="I221" s="238"/>
      <c r="J221" s="239"/>
      <c r="K221" s="247"/>
      <c r="L221" s="248"/>
      <c r="M221" s="249"/>
      <c r="N221" s="250"/>
      <c r="O221" s="237"/>
      <c r="P221" s="251"/>
      <c r="Q221" s="249"/>
      <c r="R221" s="249"/>
      <c r="S221" s="249"/>
      <c r="T221" s="249"/>
      <c r="U221" s="249"/>
      <c r="V221" s="249"/>
      <c r="W221" s="251"/>
      <c r="X221" s="249"/>
      <c r="Y221" s="249"/>
      <c r="Z221" s="249"/>
      <c r="AA221" s="249"/>
      <c r="AB221" s="233"/>
      <c r="AC221" s="249"/>
    </row>
    <row r="222" spans="4:29" x14ac:dyDescent="0.2">
      <c r="D222" s="246"/>
      <c r="E222" s="261"/>
      <c r="F222" s="236"/>
      <c r="G222" s="236"/>
      <c r="H222" s="236"/>
      <c r="I222" s="238"/>
      <c r="J222" s="239"/>
      <c r="K222" s="247"/>
      <c r="L222" s="248"/>
      <c r="M222" s="249"/>
      <c r="N222" s="250"/>
      <c r="O222" s="237"/>
      <c r="P222" s="251"/>
      <c r="Q222" s="249"/>
      <c r="R222" s="249"/>
      <c r="S222" s="249"/>
      <c r="T222" s="249"/>
      <c r="U222" s="249"/>
      <c r="V222" s="249"/>
      <c r="W222" s="251"/>
      <c r="X222" s="249"/>
      <c r="Y222" s="249"/>
      <c r="Z222" s="249"/>
      <c r="AA222" s="249"/>
      <c r="AB222" s="233"/>
      <c r="AC222" s="249"/>
    </row>
    <row r="223" spans="4:29" x14ac:dyDescent="0.2">
      <c r="D223" s="234"/>
      <c r="E223" s="261"/>
      <c r="F223" s="236"/>
      <c r="G223" s="237"/>
      <c r="H223" s="237"/>
      <c r="I223" s="238"/>
      <c r="J223" s="239"/>
      <c r="K223" s="233"/>
      <c r="L223" s="233"/>
      <c r="M223" s="237"/>
      <c r="N223" s="240"/>
      <c r="O223" s="237"/>
      <c r="P223" s="239"/>
      <c r="Q223" s="237"/>
      <c r="R223" s="237"/>
      <c r="S223" s="239"/>
      <c r="T223" s="237"/>
      <c r="U223" s="237"/>
      <c r="V223" s="237"/>
      <c r="W223" s="239"/>
      <c r="X223" s="237"/>
      <c r="Y223" s="237"/>
      <c r="Z223" s="237"/>
      <c r="AA223" s="237"/>
      <c r="AB223" s="233"/>
      <c r="AC223" s="237"/>
    </row>
    <row r="224" spans="4:29" x14ac:dyDescent="0.2">
      <c r="D224" s="234"/>
      <c r="E224" s="261"/>
      <c r="F224" s="236"/>
      <c r="G224" s="236"/>
      <c r="H224" s="236"/>
      <c r="I224" s="238"/>
      <c r="J224" s="239"/>
      <c r="K224" s="241"/>
      <c r="L224" s="241"/>
      <c r="M224" s="242"/>
      <c r="N224" s="243"/>
      <c r="O224" s="237"/>
      <c r="P224" s="244"/>
      <c r="Q224" s="236"/>
      <c r="R224" s="236"/>
      <c r="S224" s="244"/>
      <c r="T224" s="245"/>
      <c r="U224" s="245"/>
      <c r="V224" s="245"/>
      <c r="W224" s="245"/>
      <c r="X224" s="245"/>
      <c r="Y224" s="245"/>
      <c r="Z224" s="245"/>
      <c r="AA224" s="245"/>
      <c r="AB224" s="233"/>
      <c r="AC224" s="245"/>
    </row>
    <row r="225" spans="4:29" x14ac:dyDescent="0.2">
      <c r="D225" s="246"/>
      <c r="E225" s="261"/>
      <c r="F225" s="236"/>
      <c r="G225" s="236"/>
      <c r="H225" s="236"/>
      <c r="I225" s="238"/>
      <c r="J225" s="239"/>
      <c r="K225" s="247"/>
      <c r="L225" s="248"/>
      <c r="M225" s="249"/>
      <c r="N225" s="250"/>
      <c r="O225" s="237"/>
      <c r="P225" s="251"/>
      <c r="Q225" s="249"/>
      <c r="R225" s="249"/>
      <c r="S225" s="249"/>
      <c r="T225" s="249"/>
      <c r="U225" s="249"/>
      <c r="V225" s="249"/>
      <c r="W225" s="251"/>
      <c r="X225" s="249"/>
      <c r="Y225" s="249"/>
      <c r="Z225" s="249"/>
      <c r="AA225" s="249"/>
      <c r="AB225" s="233"/>
      <c r="AC225" s="249"/>
    </row>
    <row r="226" spans="4:29" x14ac:dyDescent="0.2">
      <c r="D226" s="246"/>
      <c r="E226" s="261"/>
      <c r="F226" s="236"/>
      <c r="G226" s="236"/>
      <c r="H226" s="236"/>
      <c r="I226" s="238"/>
      <c r="J226" s="239"/>
      <c r="K226" s="247"/>
      <c r="L226" s="248"/>
      <c r="M226" s="249"/>
      <c r="N226" s="250"/>
      <c r="O226" s="237"/>
      <c r="P226" s="251"/>
      <c r="Q226" s="249"/>
      <c r="R226" s="249"/>
      <c r="S226" s="249"/>
      <c r="T226" s="249"/>
      <c r="U226" s="249"/>
      <c r="V226" s="249"/>
      <c r="W226" s="251"/>
      <c r="X226" s="249"/>
      <c r="Y226" s="249"/>
      <c r="Z226" s="249"/>
      <c r="AA226" s="249"/>
      <c r="AB226" s="233"/>
      <c r="AC226" s="249"/>
    </row>
    <row r="227" spans="4:29" x14ac:dyDescent="0.2">
      <c r="D227" s="246"/>
      <c r="E227" s="261"/>
      <c r="F227" s="236"/>
      <c r="G227" s="236"/>
      <c r="H227" s="236"/>
      <c r="I227" s="238"/>
      <c r="J227" s="239"/>
      <c r="K227" s="247"/>
      <c r="L227" s="248"/>
      <c r="M227" s="249"/>
      <c r="N227" s="250"/>
      <c r="O227" s="237"/>
      <c r="P227" s="251"/>
      <c r="Q227" s="249"/>
      <c r="R227" s="249"/>
      <c r="S227" s="249"/>
      <c r="T227" s="249"/>
      <c r="U227" s="249"/>
      <c r="V227" s="249"/>
      <c r="W227" s="251"/>
      <c r="X227" s="249"/>
      <c r="Y227" s="249"/>
      <c r="Z227" s="249"/>
      <c r="AA227" s="249"/>
      <c r="AB227" s="233"/>
      <c r="AC227" s="249"/>
    </row>
    <row r="228" spans="4:29" x14ac:dyDescent="0.2">
      <c r="D228" s="234"/>
      <c r="E228" s="261"/>
      <c r="F228" s="236"/>
      <c r="G228" s="237"/>
      <c r="H228" s="237"/>
      <c r="I228" s="238"/>
      <c r="J228" s="239"/>
      <c r="K228" s="233"/>
      <c r="L228" s="233"/>
      <c r="M228" s="237"/>
      <c r="N228" s="240"/>
      <c r="O228" s="237"/>
      <c r="P228" s="239"/>
      <c r="Q228" s="237"/>
      <c r="R228" s="237"/>
      <c r="S228" s="239"/>
      <c r="T228" s="237"/>
      <c r="U228" s="237"/>
      <c r="V228" s="237"/>
      <c r="W228" s="239"/>
      <c r="X228" s="237"/>
      <c r="Y228" s="237"/>
      <c r="Z228" s="237"/>
      <c r="AA228" s="237"/>
      <c r="AB228" s="233"/>
      <c r="AC228" s="237"/>
    </row>
    <row r="229" spans="4:29" x14ac:dyDescent="0.2">
      <c r="D229" s="246"/>
      <c r="E229" s="261"/>
      <c r="F229" s="236"/>
      <c r="G229" s="236"/>
      <c r="H229" s="236"/>
      <c r="I229" s="238"/>
      <c r="J229" s="239"/>
      <c r="K229" s="247"/>
      <c r="L229" s="248"/>
      <c r="M229" s="249"/>
      <c r="N229" s="250"/>
      <c r="O229" s="237"/>
      <c r="P229" s="251"/>
      <c r="Q229" s="249"/>
      <c r="R229" s="249"/>
      <c r="S229" s="249"/>
      <c r="T229" s="249"/>
      <c r="U229" s="249"/>
      <c r="V229" s="249"/>
      <c r="W229" s="251"/>
      <c r="X229" s="249"/>
      <c r="Y229" s="249"/>
      <c r="Z229" s="249"/>
      <c r="AA229" s="249"/>
      <c r="AB229" s="233"/>
      <c r="AC229" s="249"/>
    </row>
    <row r="230" spans="4:29" x14ac:dyDescent="0.2">
      <c r="D230" s="234"/>
      <c r="E230" s="261"/>
      <c r="F230" s="236"/>
      <c r="G230" s="236"/>
      <c r="H230" s="236"/>
      <c r="I230" s="238"/>
      <c r="J230" s="239"/>
      <c r="K230" s="241"/>
      <c r="L230" s="241"/>
      <c r="M230" s="242"/>
      <c r="N230" s="243"/>
      <c r="O230" s="237"/>
      <c r="P230" s="244"/>
      <c r="Q230" s="236"/>
      <c r="R230" s="236"/>
      <c r="S230" s="244"/>
      <c r="T230" s="245"/>
      <c r="U230" s="245"/>
      <c r="V230" s="245"/>
      <c r="W230" s="245"/>
      <c r="X230" s="245"/>
      <c r="Y230" s="245"/>
      <c r="Z230" s="245"/>
      <c r="AA230" s="245"/>
      <c r="AB230" s="233"/>
      <c r="AC230" s="245"/>
    </row>
    <row r="231" spans="4:29" x14ac:dyDescent="0.2">
      <c r="D231" s="246"/>
      <c r="E231" s="261"/>
      <c r="F231" s="236"/>
      <c r="G231" s="236"/>
      <c r="H231" s="236"/>
      <c r="I231" s="238"/>
      <c r="J231" s="239"/>
      <c r="K231" s="247"/>
      <c r="L231" s="248"/>
      <c r="M231" s="249"/>
      <c r="N231" s="250"/>
      <c r="O231" s="237"/>
      <c r="P231" s="251"/>
      <c r="Q231" s="249"/>
      <c r="R231" s="249"/>
      <c r="S231" s="249"/>
      <c r="T231" s="249"/>
      <c r="U231" s="249"/>
      <c r="V231" s="249"/>
      <c r="W231" s="251"/>
      <c r="X231" s="249"/>
      <c r="Y231" s="249"/>
      <c r="Z231" s="249"/>
      <c r="AA231" s="249"/>
      <c r="AB231" s="233"/>
      <c r="AC231" s="249"/>
    </row>
    <row r="232" spans="4:29" x14ac:dyDescent="0.2">
      <c r="D232" s="234"/>
      <c r="E232" s="261"/>
      <c r="F232" s="236"/>
      <c r="G232" s="237"/>
      <c r="H232" s="237"/>
      <c r="I232" s="238"/>
      <c r="J232" s="239"/>
      <c r="K232" s="247"/>
      <c r="L232" s="253"/>
      <c r="M232" s="249"/>
      <c r="N232" s="250"/>
      <c r="O232" s="237"/>
      <c r="P232" s="251"/>
      <c r="Q232" s="249"/>
      <c r="R232" s="249"/>
      <c r="S232" s="249"/>
      <c r="T232" s="249"/>
      <c r="U232" s="249"/>
      <c r="V232" s="249"/>
      <c r="W232" s="251"/>
      <c r="X232" s="249"/>
      <c r="Y232" s="249"/>
      <c r="Z232" s="253"/>
      <c r="AA232" s="253"/>
      <c r="AB232" s="233"/>
      <c r="AC232" s="253"/>
    </row>
    <row r="233" spans="4:29" x14ac:dyDescent="0.2">
      <c r="D233" s="246"/>
      <c r="E233" s="261"/>
      <c r="F233" s="236"/>
      <c r="G233" s="236"/>
      <c r="H233" s="236"/>
      <c r="I233" s="238"/>
      <c r="J233" s="239"/>
      <c r="K233" s="247"/>
      <c r="L233" s="248"/>
      <c r="M233" s="249"/>
      <c r="N233" s="250"/>
      <c r="O233" s="237"/>
      <c r="P233" s="251"/>
      <c r="Q233" s="249"/>
      <c r="R233" s="249"/>
      <c r="S233" s="249"/>
      <c r="T233" s="249"/>
      <c r="U233" s="249"/>
      <c r="V233" s="249"/>
      <c r="W233" s="251"/>
      <c r="X233" s="249"/>
      <c r="Y233" s="249"/>
      <c r="Z233" s="249"/>
      <c r="AA233" s="249"/>
      <c r="AB233" s="233"/>
      <c r="AC233" s="249"/>
    </row>
    <row r="234" spans="4:29" x14ac:dyDescent="0.2">
      <c r="D234" s="262"/>
      <c r="E234" s="262"/>
      <c r="F234" s="262"/>
      <c r="G234" s="237"/>
      <c r="H234" s="237"/>
      <c r="I234" s="233"/>
      <c r="J234" s="233"/>
      <c r="K234" s="233"/>
      <c r="L234" s="233"/>
      <c r="M234" s="233"/>
      <c r="N234" s="233"/>
      <c r="O234" s="233"/>
      <c r="P234" s="233"/>
      <c r="Q234" s="233"/>
      <c r="R234" s="233"/>
      <c r="S234" s="233"/>
      <c r="T234" s="263"/>
      <c r="U234" s="262"/>
      <c r="V234" s="262"/>
      <c r="W234" s="262"/>
      <c r="X234" s="262"/>
      <c r="Y234" s="233"/>
      <c r="Z234" s="233"/>
      <c r="AA234" s="233"/>
      <c r="AB234" s="233"/>
      <c r="AC234" s="233"/>
    </row>
    <row r="235" spans="4:29" x14ac:dyDescent="0.2">
      <c r="G235" s="36"/>
      <c r="H235" s="36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81"/>
      <c r="Y235" s="37"/>
      <c r="Z235" s="37"/>
      <c r="AA235" s="37"/>
      <c r="AB235" s="37"/>
      <c r="AC235" s="37"/>
    </row>
    <row r="236" spans="4:29" x14ac:dyDescent="0.2">
      <c r="D236" s="215"/>
      <c r="E236" s="216"/>
      <c r="F236" s="217"/>
      <c r="G236" s="218"/>
      <c r="H236" s="218"/>
      <c r="I236" s="217"/>
      <c r="J236" s="227"/>
      <c r="K236" s="229"/>
      <c r="L236" s="229"/>
      <c r="M236" s="230"/>
      <c r="N236" s="273"/>
      <c r="O236" s="231"/>
      <c r="P236" s="231"/>
      <c r="Q236" s="231"/>
      <c r="R236" s="218"/>
      <c r="S236" s="218"/>
      <c r="T236" s="218"/>
      <c r="U236" s="274"/>
      <c r="V236" s="274"/>
      <c r="W236" s="218"/>
      <c r="X236" s="218"/>
      <c r="Y236" s="218"/>
      <c r="Z236" s="264"/>
      <c r="AA236" s="264"/>
      <c r="AB236" s="265"/>
      <c r="AC236" s="264"/>
    </row>
    <row r="237" spans="4:29" x14ac:dyDescent="0.2">
      <c r="D237" s="225"/>
      <c r="E237" s="226"/>
      <c r="F237" s="227"/>
      <c r="G237" s="228"/>
      <c r="H237" s="228"/>
      <c r="I237" s="227"/>
      <c r="J237" s="227"/>
      <c r="K237" s="229"/>
      <c r="L237" s="229"/>
      <c r="M237" s="230"/>
      <c r="N237" s="230"/>
      <c r="O237" s="231"/>
      <c r="P237" s="231"/>
      <c r="Q237" s="231"/>
      <c r="R237" s="228"/>
      <c r="S237" s="228"/>
      <c r="T237" s="228"/>
      <c r="U237" s="275"/>
      <c r="V237" s="275"/>
      <c r="W237" s="228"/>
      <c r="X237" s="228"/>
      <c r="Y237" s="228"/>
      <c r="Z237" s="266"/>
      <c r="AA237" s="266"/>
      <c r="AB237" s="267"/>
      <c r="AC237" s="268"/>
    </row>
    <row r="238" spans="4:29" x14ac:dyDescent="0.2">
      <c r="D238" s="234"/>
      <c r="E238" s="235"/>
      <c r="F238" s="236"/>
      <c r="G238" s="237"/>
      <c r="H238" s="237"/>
      <c r="I238" s="238"/>
      <c r="J238" s="239"/>
      <c r="K238" s="233"/>
      <c r="L238" s="233"/>
      <c r="M238" s="237"/>
      <c r="N238" s="240"/>
      <c r="O238" s="237"/>
      <c r="P238" s="276"/>
      <c r="Q238" s="276"/>
      <c r="R238" s="245"/>
      <c r="S238" s="245"/>
      <c r="T238" s="236"/>
      <c r="U238" s="244"/>
      <c r="V238" s="244"/>
      <c r="W238" s="245"/>
      <c r="X238" s="236"/>
      <c r="Y238" s="236"/>
      <c r="Z238" s="269"/>
      <c r="AA238" s="269"/>
      <c r="AB238" s="239"/>
      <c r="AC238" s="240"/>
    </row>
    <row r="239" spans="4:29" x14ac:dyDescent="0.2">
      <c r="D239" s="234"/>
      <c r="E239" s="235"/>
      <c r="F239" s="236"/>
      <c r="G239" s="236"/>
      <c r="H239" s="236"/>
      <c r="I239" s="238"/>
      <c r="J239" s="239"/>
      <c r="K239" s="241"/>
      <c r="L239" s="241"/>
      <c r="M239" s="242"/>
      <c r="N239" s="243"/>
      <c r="O239" s="237"/>
      <c r="P239" s="276"/>
      <c r="Q239" s="276"/>
      <c r="R239" s="245"/>
      <c r="S239" s="245"/>
      <c r="T239" s="236"/>
      <c r="U239" s="245"/>
      <c r="V239" s="245"/>
      <c r="W239" s="245"/>
      <c r="X239" s="236"/>
      <c r="Y239" s="236"/>
      <c r="Z239" s="241"/>
      <c r="AA239" s="241"/>
      <c r="AB239" s="238"/>
      <c r="AC239" s="238"/>
    </row>
    <row r="240" spans="4:29" x14ac:dyDescent="0.2">
      <c r="D240" s="246"/>
      <c r="E240" s="235"/>
      <c r="F240" s="236"/>
      <c r="G240" s="236"/>
      <c r="H240" s="236"/>
      <c r="I240" s="238"/>
      <c r="J240" s="239"/>
      <c r="K240" s="247"/>
      <c r="L240" s="248"/>
      <c r="M240" s="249"/>
      <c r="N240" s="250"/>
      <c r="O240" s="237"/>
      <c r="P240" s="276"/>
      <c r="Q240" s="276"/>
      <c r="R240" s="245"/>
      <c r="S240" s="245"/>
      <c r="T240" s="236"/>
      <c r="U240" s="244"/>
      <c r="V240" s="244"/>
      <c r="W240" s="245"/>
      <c r="X240" s="236"/>
      <c r="Y240" s="236"/>
      <c r="Z240" s="250"/>
      <c r="AA240" s="250"/>
      <c r="AB240" s="251"/>
      <c r="AC240" s="250"/>
    </row>
    <row r="241" spans="4:29" x14ac:dyDescent="0.2">
      <c r="D241" s="234"/>
      <c r="E241" s="235"/>
      <c r="F241" s="236"/>
      <c r="G241" s="236"/>
      <c r="H241" s="236"/>
      <c r="I241" s="238"/>
      <c r="J241" s="239"/>
      <c r="K241" s="241"/>
      <c r="L241" s="241"/>
      <c r="M241" s="242"/>
      <c r="N241" s="243"/>
      <c r="O241" s="237"/>
      <c r="P241" s="276"/>
      <c r="Q241" s="276"/>
      <c r="R241" s="245"/>
      <c r="S241" s="245"/>
      <c r="T241" s="236"/>
      <c r="U241" s="245"/>
      <c r="V241" s="245"/>
      <c r="W241" s="245"/>
      <c r="X241" s="236"/>
      <c r="Y241" s="236"/>
      <c r="Z241" s="241"/>
      <c r="AA241" s="241"/>
      <c r="AB241" s="238"/>
      <c r="AC241" s="238"/>
    </row>
    <row r="242" spans="4:29" x14ac:dyDescent="0.2">
      <c r="D242" s="246"/>
      <c r="E242" s="235"/>
      <c r="F242" s="236"/>
      <c r="G242" s="236"/>
      <c r="H242" s="236"/>
      <c r="I242" s="238"/>
      <c r="J242" s="239"/>
      <c r="K242" s="247"/>
      <c r="L242" s="248"/>
      <c r="M242" s="249"/>
      <c r="N242" s="250"/>
      <c r="O242" s="237"/>
      <c r="P242" s="276"/>
      <c r="Q242" s="276"/>
      <c r="R242" s="245"/>
      <c r="S242" s="245"/>
      <c r="T242" s="236"/>
      <c r="U242" s="244"/>
      <c r="V242" s="244"/>
      <c r="W242" s="245"/>
      <c r="X242" s="236"/>
      <c r="Y242" s="236"/>
      <c r="Z242" s="270"/>
      <c r="AA242" s="270"/>
      <c r="AB242" s="251"/>
      <c r="AC242" s="250"/>
    </row>
    <row r="243" spans="4:29" x14ac:dyDescent="0.2">
      <c r="D243" s="246"/>
      <c r="E243" s="235"/>
      <c r="F243" s="236"/>
      <c r="G243" s="236"/>
      <c r="H243" s="236"/>
      <c r="I243" s="238"/>
      <c r="J243" s="239"/>
      <c r="K243" s="247"/>
      <c r="L243" s="248"/>
      <c r="M243" s="249"/>
      <c r="N243" s="250"/>
      <c r="O243" s="237"/>
      <c r="P243" s="276"/>
      <c r="Q243" s="276"/>
      <c r="R243" s="245"/>
      <c r="S243" s="245"/>
      <c r="T243" s="236"/>
      <c r="U243" s="244"/>
      <c r="V243" s="244"/>
      <c r="W243" s="245"/>
      <c r="X243" s="236"/>
      <c r="Y243" s="236"/>
      <c r="Z243" s="250"/>
      <c r="AA243" s="250"/>
      <c r="AB243" s="251"/>
      <c r="AC243" s="250"/>
    </row>
    <row r="244" spans="4:29" x14ac:dyDescent="0.2">
      <c r="D244" s="234"/>
      <c r="E244" s="252"/>
      <c r="F244" s="236"/>
      <c r="G244" s="237"/>
      <c r="H244" s="237"/>
      <c r="I244" s="238"/>
      <c r="J244" s="239"/>
      <c r="K244" s="233"/>
      <c r="L244" s="233"/>
      <c r="M244" s="237"/>
      <c r="N244" s="240"/>
      <c r="O244" s="237"/>
      <c r="P244" s="276"/>
      <c r="Q244" s="276"/>
      <c r="R244" s="245"/>
      <c r="S244" s="245"/>
      <c r="T244" s="236"/>
      <c r="U244" s="244"/>
      <c r="V244" s="244"/>
      <c r="W244" s="245"/>
      <c r="X244" s="236"/>
      <c r="Y244" s="236"/>
      <c r="Z244" s="271"/>
      <c r="AA244" s="271"/>
      <c r="AB244" s="239"/>
      <c r="AC244" s="240"/>
    </row>
    <row r="245" spans="4:29" x14ac:dyDescent="0.2">
      <c r="D245" s="246"/>
      <c r="E245" s="252"/>
      <c r="F245" s="236"/>
      <c r="G245" s="236"/>
      <c r="H245" s="236"/>
      <c r="I245" s="238"/>
      <c r="J245" s="239"/>
      <c r="K245" s="247"/>
      <c r="L245" s="248"/>
      <c r="M245" s="249"/>
      <c r="N245" s="250"/>
      <c r="O245" s="237"/>
      <c r="P245" s="276"/>
      <c r="Q245" s="276"/>
      <c r="R245" s="245"/>
      <c r="S245" s="245"/>
      <c r="T245" s="236"/>
      <c r="U245" s="244"/>
      <c r="V245" s="244"/>
      <c r="W245" s="245"/>
      <c r="X245" s="236"/>
      <c r="Y245" s="236"/>
      <c r="Z245" s="270"/>
      <c r="AA245" s="270"/>
      <c r="AB245" s="251"/>
      <c r="AC245" s="250"/>
    </row>
    <row r="246" spans="4:29" x14ac:dyDescent="0.2">
      <c r="D246" s="234"/>
      <c r="E246" s="252"/>
      <c r="F246" s="236"/>
      <c r="G246" s="237"/>
      <c r="H246" s="237"/>
      <c r="I246" s="238"/>
      <c r="J246" s="239"/>
      <c r="K246" s="233"/>
      <c r="L246" s="233"/>
      <c r="M246" s="237"/>
      <c r="N246" s="240"/>
      <c r="O246" s="237"/>
      <c r="P246" s="276"/>
      <c r="Q246" s="276"/>
      <c r="R246" s="245"/>
      <c r="S246" s="245"/>
      <c r="T246" s="236"/>
      <c r="U246" s="244"/>
      <c r="V246" s="244"/>
      <c r="W246" s="245"/>
      <c r="X246" s="236"/>
      <c r="Y246" s="236"/>
      <c r="Z246" s="271"/>
      <c r="AA246" s="271"/>
      <c r="AB246" s="239"/>
      <c r="AC246" s="240"/>
    </row>
    <row r="247" spans="4:29" x14ac:dyDescent="0.2">
      <c r="D247" s="246"/>
      <c r="E247" s="252"/>
      <c r="F247" s="236"/>
      <c r="G247" s="236"/>
      <c r="H247" s="236"/>
      <c r="I247" s="238"/>
      <c r="J247" s="239"/>
      <c r="K247" s="247"/>
      <c r="L247" s="248"/>
      <c r="M247" s="249"/>
      <c r="N247" s="250"/>
      <c r="O247" s="237"/>
      <c r="P247" s="276"/>
      <c r="Q247" s="276"/>
      <c r="R247" s="245"/>
      <c r="S247" s="245"/>
      <c r="T247" s="236"/>
      <c r="U247" s="244"/>
      <c r="V247" s="244"/>
      <c r="W247" s="245"/>
      <c r="X247" s="236"/>
      <c r="Y247" s="236"/>
      <c r="Z247" s="250"/>
      <c r="AA247" s="250"/>
      <c r="AB247" s="251"/>
      <c r="AC247" s="250"/>
    </row>
    <row r="248" spans="4:29" x14ac:dyDescent="0.2">
      <c r="D248" s="234"/>
      <c r="E248" s="252"/>
      <c r="F248" s="236"/>
      <c r="G248" s="236"/>
      <c r="H248" s="236"/>
      <c r="I248" s="238"/>
      <c r="J248" s="239"/>
      <c r="K248" s="241"/>
      <c r="L248" s="241"/>
      <c r="M248" s="242"/>
      <c r="N248" s="243"/>
      <c r="O248" s="237"/>
      <c r="P248" s="276"/>
      <c r="Q248" s="276"/>
      <c r="R248" s="245"/>
      <c r="S248" s="245"/>
      <c r="T248" s="236"/>
      <c r="U248" s="245"/>
      <c r="V248" s="245"/>
      <c r="W248" s="245"/>
      <c r="X248" s="236"/>
      <c r="Y248" s="236"/>
      <c r="Z248" s="241"/>
      <c r="AA248" s="241"/>
      <c r="AB248" s="238"/>
      <c r="AC248" s="238"/>
    </row>
    <row r="249" spans="4:29" x14ac:dyDescent="0.2">
      <c r="D249" s="234"/>
      <c r="E249" s="252"/>
      <c r="F249" s="236"/>
      <c r="G249" s="237"/>
      <c r="H249" s="237"/>
      <c r="I249" s="238"/>
      <c r="J249" s="239"/>
      <c r="K249" s="233"/>
      <c r="L249" s="233"/>
      <c r="M249" s="237"/>
      <c r="N249" s="240"/>
      <c r="O249" s="237"/>
      <c r="P249" s="276"/>
      <c r="Q249" s="276"/>
      <c r="R249" s="245"/>
      <c r="S249" s="245"/>
      <c r="T249" s="236"/>
      <c r="U249" s="244"/>
      <c r="V249" s="244"/>
      <c r="W249" s="245"/>
      <c r="X249" s="236"/>
      <c r="Y249" s="236"/>
      <c r="Z249" s="271"/>
      <c r="AA249" s="271"/>
      <c r="AB249" s="239"/>
      <c r="AC249" s="240"/>
    </row>
    <row r="250" spans="4:29" x14ac:dyDescent="0.2">
      <c r="D250" s="246"/>
      <c r="E250" s="252"/>
      <c r="F250" s="236"/>
      <c r="G250" s="236"/>
      <c r="H250" s="236"/>
      <c r="I250" s="238"/>
      <c r="J250" s="239"/>
      <c r="K250" s="247"/>
      <c r="L250" s="248"/>
      <c r="M250" s="249"/>
      <c r="N250" s="250"/>
      <c r="O250" s="237"/>
      <c r="P250" s="276"/>
      <c r="Q250" s="276"/>
      <c r="R250" s="245"/>
      <c r="S250" s="245"/>
      <c r="T250" s="236"/>
      <c r="U250" s="244"/>
      <c r="V250" s="244"/>
      <c r="W250" s="245"/>
      <c r="X250" s="236"/>
      <c r="Y250" s="236"/>
      <c r="Z250" s="270"/>
      <c r="AA250" s="270"/>
      <c r="AB250" s="251"/>
      <c r="AC250" s="250"/>
    </row>
    <row r="251" spans="4:29" x14ac:dyDescent="0.2">
      <c r="D251" s="234"/>
      <c r="E251" s="252"/>
      <c r="F251" s="236"/>
      <c r="G251" s="237"/>
      <c r="H251" s="237"/>
      <c r="I251" s="238"/>
      <c r="J251" s="239"/>
      <c r="K251" s="233"/>
      <c r="L251" s="233"/>
      <c r="M251" s="237"/>
      <c r="N251" s="240"/>
      <c r="O251" s="237"/>
      <c r="P251" s="276"/>
      <c r="Q251" s="276"/>
      <c r="R251" s="245"/>
      <c r="S251" s="245"/>
      <c r="T251" s="236"/>
      <c r="U251" s="244"/>
      <c r="V251" s="244"/>
      <c r="W251" s="245"/>
      <c r="X251" s="236"/>
      <c r="Y251" s="236"/>
      <c r="Z251" s="271"/>
      <c r="AA251" s="271"/>
      <c r="AB251" s="239"/>
      <c r="AC251" s="240"/>
    </row>
    <row r="252" spans="4:29" x14ac:dyDescent="0.2">
      <c r="D252" s="234"/>
      <c r="E252" s="252"/>
      <c r="F252" s="236"/>
      <c r="G252" s="237"/>
      <c r="H252" s="237"/>
      <c r="I252" s="238"/>
      <c r="J252" s="239"/>
      <c r="K252" s="247"/>
      <c r="L252" s="253"/>
      <c r="M252" s="249"/>
      <c r="N252" s="250"/>
      <c r="O252" s="237"/>
      <c r="P252" s="276"/>
      <c r="Q252" s="276"/>
      <c r="R252" s="245"/>
      <c r="S252" s="245"/>
      <c r="T252" s="236"/>
      <c r="U252" s="244"/>
      <c r="V252" s="244"/>
      <c r="W252" s="245"/>
      <c r="X252" s="236"/>
      <c r="Y252" s="236"/>
      <c r="Z252" s="271"/>
      <c r="AA252" s="271"/>
      <c r="AB252" s="239"/>
      <c r="AC252" s="240"/>
    </row>
    <row r="253" spans="4:29" x14ac:dyDescent="0.2">
      <c r="D253" s="234"/>
      <c r="E253" s="252"/>
      <c r="F253" s="236"/>
      <c r="G253" s="237"/>
      <c r="H253" s="237"/>
      <c r="I253" s="238"/>
      <c r="J253" s="239"/>
      <c r="K253" s="247"/>
      <c r="L253" s="253"/>
      <c r="M253" s="249"/>
      <c r="N253" s="250"/>
      <c r="O253" s="237"/>
      <c r="P253" s="276"/>
      <c r="Q253" s="276"/>
      <c r="R253" s="245"/>
      <c r="S253" s="245"/>
      <c r="T253" s="236"/>
      <c r="U253" s="244"/>
      <c r="V253" s="244"/>
      <c r="W253" s="245"/>
      <c r="X253" s="236"/>
      <c r="Y253" s="236"/>
      <c r="Z253" s="271"/>
      <c r="AA253" s="271"/>
      <c r="AB253" s="239"/>
      <c r="AC253" s="240"/>
    </row>
    <row r="254" spans="4:29" x14ac:dyDescent="0.2">
      <c r="D254" s="246"/>
      <c r="E254" s="252"/>
      <c r="F254" s="236"/>
      <c r="G254" s="236"/>
      <c r="H254" s="236"/>
      <c r="I254" s="238"/>
      <c r="J254" s="239"/>
      <c r="K254" s="247"/>
      <c r="L254" s="248"/>
      <c r="M254" s="249"/>
      <c r="N254" s="250"/>
      <c r="O254" s="237"/>
      <c r="P254" s="276"/>
      <c r="Q254" s="276"/>
      <c r="R254" s="245"/>
      <c r="S254" s="245"/>
      <c r="T254" s="236"/>
      <c r="U254" s="244"/>
      <c r="V254" s="244"/>
      <c r="W254" s="245"/>
      <c r="X254" s="236"/>
      <c r="Y254" s="236"/>
      <c r="Z254" s="270"/>
      <c r="AA254" s="270"/>
      <c r="AB254" s="251"/>
      <c r="AC254" s="250"/>
    </row>
    <row r="255" spans="4:29" x14ac:dyDescent="0.2">
      <c r="D255" s="234"/>
      <c r="E255" s="252"/>
      <c r="F255" s="236"/>
      <c r="G255" s="236"/>
      <c r="H255" s="236"/>
      <c r="I255" s="238"/>
      <c r="J255" s="239"/>
      <c r="K255" s="254"/>
      <c r="L255" s="255"/>
      <c r="M255" s="256"/>
      <c r="N255" s="257"/>
      <c r="O255" s="237"/>
      <c r="P255" s="276"/>
      <c r="Q255" s="276"/>
      <c r="R255" s="245"/>
      <c r="S255" s="245"/>
      <c r="T255" s="236"/>
      <c r="U255" s="244"/>
      <c r="V255" s="244"/>
      <c r="W255" s="245"/>
      <c r="X255" s="236"/>
      <c r="Y255" s="236"/>
      <c r="Z255" s="241"/>
      <c r="AA255" s="241"/>
      <c r="AB255" s="238"/>
      <c r="AC255" s="238"/>
    </row>
    <row r="256" spans="4:29" x14ac:dyDescent="0.2">
      <c r="D256" s="246"/>
      <c r="E256" s="252"/>
      <c r="F256" s="236"/>
      <c r="G256" s="236"/>
      <c r="H256" s="236"/>
      <c r="I256" s="238"/>
      <c r="J256" s="239"/>
      <c r="K256" s="247"/>
      <c r="L256" s="248"/>
      <c r="M256" s="249"/>
      <c r="N256" s="250"/>
      <c r="O256" s="237"/>
      <c r="P256" s="276"/>
      <c r="Q256" s="276"/>
      <c r="R256" s="245"/>
      <c r="S256" s="245"/>
      <c r="T256" s="236"/>
      <c r="U256" s="244"/>
      <c r="V256" s="244"/>
      <c r="W256" s="245"/>
      <c r="X256" s="236"/>
      <c r="Y256" s="236"/>
      <c r="Z256" s="250"/>
      <c r="AA256" s="250"/>
      <c r="AB256" s="251"/>
      <c r="AC256" s="250"/>
    </row>
    <row r="257" spans="4:29" x14ac:dyDescent="0.2">
      <c r="D257" s="234"/>
      <c r="E257" s="252"/>
      <c r="F257" s="236"/>
      <c r="G257" s="237"/>
      <c r="H257" s="237"/>
      <c r="I257" s="238"/>
      <c r="J257" s="239"/>
      <c r="K257" s="233"/>
      <c r="L257" s="233"/>
      <c r="M257" s="237"/>
      <c r="N257" s="240"/>
      <c r="O257" s="237"/>
      <c r="P257" s="276"/>
      <c r="Q257" s="276"/>
      <c r="R257" s="245"/>
      <c r="S257" s="245"/>
      <c r="T257" s="236"/>
      <c r="U257" s="244"/>
      <c r="V257" s="244"/>
      <c r="W257" s="245"/>
      <c r="X257" s="236"/>
      <c r="Y257" s="236"/>
      <c r="Z257" s="271"/>
      <c r="AA257" s="271"/>
      <c r="AB257" s="239"/>
      <c r="AC257" s="240"/>
    </row>
    <row r="258" spans="4:29" x14ac:dyDescent="0.2">
      <c r="D258" s="234"/>
      <c r="E258" s="252"/>
      <c r="F258" s="236"/>
      <c r="G258" s="237"/>
      <c r="H258" s="237"/>
      <c r="I258" s="238"/>
      <c r="J258" s="239"/>
      <c r="K258" s="233"/>
      <c r="L258" s="233"/>
      <c r="M258" s="237"/>
      <c r="N258" s="240"/>
      <c r="O258" s="237"/>
      <c r="P258" s="276"/>
      <c r="Q258" s="276"/>
      <c r="R258" s="245"/>
      <c r="S258" s="245"/>
      <c r="T258" s="236"/>
      <c r="U258" s="244"/>
      <c r="V258" s="244"/>
      <c r="W258" s="245"/>
      <c r="X258" s="236"/>
      <c r="Y258" s="236"/>
      <c r="Z258" s="271"/>
      <c r="AA258" s="271"/>
      <c r="AB258" s="239"/>
      <c r="AC258" s="240"/>
    </row>
    <row r="259" spans="4:29" x14ac:dyDescent="0.2">
      <c r="D259" s="234"/>
      <c r="E259" s="252"/>
      <c r="F259" s="236"/>
      <c r="G259" s="237"/>
      <c r="H259" s="237"/>
      <c r="I259" s="238"/>
      <c r="J259" s="239"/>
      <c r="K259" s="233"/>
      <c r="L259" s="233"/>
      <c r="M259" s="237"/>
      <c r="N259" s="240"/>
      <c r="O259" s="237"/>
      <c r="P259" s="276"/>
      <c r="Q259" s="276"/>
      <c r="R259" s="245"/>
      <c r="S259" s="245"/>
      <c r="T259" s="236"/>
      <c r="U259" s="244"/>
      <c r="V259" s="244"/>
      <c r="W259" s="245"/>
      <c r="X259" s="236"/>
      <c r="Y259" s="236"/>
      <c r="Z259" s="271"/>
      <c r="AA259" s="271"/>
      <c r="AB259" s="239"/>
      <c r="AC259" s="240"/>
    </row>
    <row r="260" spans="4:29" x14ac:dyDescent="0.2">
      <c r="D260" s="246"/>
      <c r="E260" s="252"/>
      <c r="F260" s="236"/>
      <c r="G260" s="236"/>
      <c r="H260" s="236"/>
      <c r="I260" s="238"/>
      <c r="J260" s="239"/>
      <c r="K260" s="247"/>
      <c r="L260" s="248"/>
      <c r="M260" s="249"/>
      <c r="N260" s="250"/>
      <c r="O260" s="237"/>
      <c r="P260" s="276"/>
      <c r="Q260" s="276"/>
      <c r="R260" s="245"/>
      <c r="S260" s="245"/>
      <c r="T260" s="236"/>
      <c r="U260" s="244"/>
      <c r="V260" s="244"/>
      <c r="W260" s="245"/>
      <c r="X260" s="236"/>
      <c r="Y260" s="236"/>
      <c r="Z260" s="269"/>
      <c r="AA260" s="269"/>
      <c r="AB260" s="251"/>
      <c r="AC260" s="250"/>
    </row>
    <row r="261" spans="4:29" x14ac:dyDescent="0.2">
      <c r="D261" s="234"/>
      <c r="E261" s="252"/>
      <c r="F261" s="236"/>
      <c r="G261" s="237"/>
      <c r="H261" s="237"/>
      <c r="I261" s="238"/>
      <c r="J261" s="239"/>
      <c r="K261" s="233"/>
      <c r="L261" s="233"/>
      <c r="M261" s="237"/>
      <c r="N261" s="240"/>
      <c r="O261" s="237"/>
      <c r="P261" s="276"/>
      <c r="Q261" s="276"/>
      <c r="R261" s="245"/>
      <c r="S261" s="245"/>
      <c r="T261" s="236"/>
      <c r="U261" s="244"/>
      <c r="V261" s="244"/>
      <c r="W261" s="245"/>
      <c r="X261" s="236"/>
      <c r="Y261" s="236"/>
      <c r="Z261" s="269"/>
      <c r="AA261" s="269"/>
      <c r="AB261" s="239"/>
      <c r="AC261" s="240"/>
    </row>
    <row r="262" spans="4:29" x14ac:dyDescent="0.2">
      <c r="D262" s="246"/>
      <c r="E262" s="252"/>
      <c r="F262" s="236"/>
      <c r="G262" s="237"/>
      <c r="H262" s="237"/>
      <c r="I262" s="238"/>
      <c r="J262" s="239"/>
      <c r="K262" s="247"/>
      <c r="L262" s="253"/>
      <c r="M262" s="249"/>
      <c r="N262" s="250"/>
      <c r="O262" s="237"/>
      <c r="P262" s="276"/>
      <c r="Q262" s="276"/>
      <c r="R262" s="245"/>
      <c r="S262" s="245"/>
      <c r="T262" s="236"/>
      <c r="U262" s="244"/>
      <c r="V262" s="244"/>
      <c r="W262" s="245"/>
      <c r="X262" s="236"/>
      <c r="Y262" s="236"/>
      <c r="Z262" s="271"/>
      <c r="AA262" s="271"/>
      <c r="AB262" s="239"/>
      <c r="AC262" s="240"/>
    </row>
    <row r="263" spans="4:29" x14ac:dyDescent="0.2">
      <c r="D263" s="234"/>
      <c r="E263" s="252"/>
      <c r="F263" s="236"/>
      <c r="G263" s="237"/>
      <c r="H263" s="237"/>
      <c r="I263" s="238"/>
      <c r="J263" s="239"/>
      <c r="K263" s="233"/>
      <c r="L263" s="233"/>
      <c r="M263" s="237"/>
      <c r="N263" s="240"/>
      <c r="O263" s="237"/>
      <c r="P263" s="276"/>
      <c r="Q263" s="276"/>
      <c r="R263" s="245"/>
      <c r="S263" s="245"/>
      <c r="T263" s="236"/>
      <c r="U263" s="244"/>
      <c r="V263" s="244"/>
      <c r="W263" s="245"/>
      <c r="X263" s="236"/>
      <c r="Y263" s="236"/>
      <c r="Z263" s="271"/>
      <c r="AA263" s="271"/>
      <c r="AB263" s="239"/>
      <c r="AC263" s="240"/>
    </row>
    <row r="264" spans="4:29" x14ac:dyDescent="0.2">
      <c r="D264" s="234"/>
      <c r="E264" s="252"/>
      <c r="F264" s="236"/>
      <c r="G264" s="237"/>
      <c r="H264" s="237"/>
      <c r="I264" s="238"/>
      <c r="J264" s="239"/>
      <c r="K264" s="233"/>
      <c r="L264" s="233"/>
      <c r="M264" s="237"/>
      <c r="N264" s="240"/>
      <c r="O264" s="237"/>
      <c r="P264" s="276"/>
      <c r="Q264" s="276"/>
      <c r="R264" s="245"/>
      <c r="S264" s="245"/>
      <c r="T264" s="236"/>
      <c r="U264" s="244"/>
      <c r="V264" s="244"/>
      <c r="W264" s="245"/>
      <c r="X264" s="236"/>
      <c r="Y264" s="236"/>
      <c r="Z264" s="271"/>
      <c r="AA264" s="271"/>
      <c r="AB264" s="239"/>
      <c r="AC264" s="240"/>
    </row>
    <row r="265" spans="4:29" x14ac:dyDescent="0.2">
      <c r="D265" s="234"/>
      <c r="E265" s="252"/>
      <c r="F265" s="236"/>
      <c r="G265" s="237"/>
      <c r="H265" s="237"/>
      <c r="I265" s="238"/>
      <c r="J265" s="239"/>
      <c r="K265" s="233"/>
      <c r="L265" s="233"/>
      <c r="M265" s="237"/>
      <c r="N265" s="240"/>
      <c r="O265" s="237"/>
      <c r="P265" s="276"/>
      <c r="Q265" s="276"/>
      <c r="R265" s="245"/>
      <c r="S265" s="245"/>
      <c r="T265" s="236"/>
      <c r="U265" s="244"/>
      <c r="V265" s="244"/>
      <c r="W265" s="245"/>
      <c r="X265" s="236"/>
      <c r="Y265" s="236"/>
      <c r="Z265" s="271"/>
      <c r="AA265" s="271"/>
      <c r="AB265" s="239"/>
      <c r="AC265" s="240"/>
    </row>
    <row r="266" spans="4:29" x14ac:dyDescent="0.2">
      <c r="D266" s="246"/>
      <c r="E266" s="252"/>
      <c r="F266" s="236"/>
      <c r="G266" s="236"/>
      <c r="H266" s="236"/>
      <c r="I266" s="238"/>
      <c r="J266" s="239"/>
      <c r="K266" s="247"/>
      <c r="L266" s="248"/>
      <c r="M266" s="249"/>
      <c r="N266" s="250"/>
      <c r="O266" s="237"/>
      <c r="P266" s="276"/>
      <c r="Q266" s="276"/>
      <c r="R266" s="245"/>
      <c r="S266" s="245"/>
      <c r="T266" s="236"/>
      <c r="U266" s="244"/>
      <c r="V266" s="244"/>
      <c r="W266" s="245"/>
      <c r="X266" s="236"/>
      <c r="Y266" s="236"/>
      <c r="Z266" s="270"/>
      <c r="AA266" s="270"/>
      <c r="AB266" s="251"/>
      <c r="AC266" s="250"/>
    </row>
    <row r="267" spans="4:29" x14ac:dyDescent="0.2">
      <c r="D267" s="246"/>
      <c r="E267" s="252"/>
      <c r="F267" s="236"/>
      <c r="G267" s="236"/>
      <c r="H267" s="236"/>
      <c r="I267" s="238"/>
      <c r="J267" s="239"/>
      <c r="K267" s="247"/>
      <c r="L267" s="248"/>
      <c r="M267" s="249"/>
      <c r="N267" s="250"/>
      <c r="O267" s="237"/>
      <c r="P267" s="276"/>
      <c r="Q267" s="276"/>
      <c r="R267" s="245"/>
      <c r="S267" s="245"/>
      <c r="T267" s="236"/>
      <c r="U267" s="244"/>
      <c r="V267" s="244"/>
      <c r="W267" s="245"/>
      <c r="X267" s="236"/>
      <c r="Y267" s="236"/>
      <c r="Z267" s="250"/>
      <c r="AA267" s="250"/>
      <c r="AB267" s="251"/>
      <c r="AC267" s="250"/>
    </row>
    <row r="268" spans="4:29" x14ac:dyDescent="0.2">
      <c r="D268" s="234"/>
      <c r="E268" s="252"/>
      <c r="F268" s="236"/>
      <c r="G268" s="237"/>
      <c r="H268" s="237"/>
      <c r="I268" s="238"/>
      <c r="J268" s="239"/>
      <c r="K268" s="233"/>
      <c r="L268" s="233"/>
      <c r="M268" s="237"/>
      <c r="N268" s="240"/>
      <c r="O268" s="237"/>
      <c r="P268" s="276"/>
      <c r="Q268" s="276"/>
      <c r="R268" s="245"/>
      <c r="S268" s="245"/>
      <c r="T268" s="236"/>
      <c r="U268" s="244"/>
      <c r="V268" s="244"/>
      <c r="W268" s="245"/>
      <c r="X268" s="236"/>
      <c r="Y268" s="236"/>
      <c r="Z268" s="271"/>
      <c r="AA268" s="271"/>
      <c r="AB268" s="239"/>
      <c r="AC268" s="240"/>
    </row>
    <row r="269" spans="4:29" x14ac:dyDescent="0.2">
      <c r="D269" s="234"/>
      <c r="E269" s="252"/>
      <c r="F269" s="236"/>
      <c r="G269" s="236"/>
      <c r="H269" s="236"/>
      <c r="I269" s="238"/>
      <c r="J269" s="239"/>
      <c r="K269" s="254"/>
      <c r="L269" s="255"/>
      <c r="M269" s="256"/>
      <c r="N269" s="257"/>
      <c r="O269" s="237"/>
      <c r="P269" s="276"/>
      <c r="Q269" s="276"/>
      <c r="R269" s="245"/>
      <c r="S269" s="245"/>
      <c r="T269" s="236"/>
      <c r="U269" s="244"/>
      <c r="V269" s="244"/>
      <c r="W269" s="245"/>
      <c r="X269" s="236"/>
      <c r="Y269" s="236"/>
      <c r="Z269" s="241"/>
      <c r="AA269" s="241"/>
      <c r="AB269" s="238"/>
      <c r="AC269" s="238"/>
    </row>
    <row r="270" spans="4:29" x14ac:dyDescent="0.2">
      <c r="D270" s="234"/>
      <c r="E270" s="252"/>
      <c r="F270" s="236"/>
      <c r="G270" s="236"/>
      <c r="H270" s="236"/>
      <c r="I270" s="238"/>
      <c r="J270" s="239"/>
      <c r="K270" s="247"/>
      <c r="L270" s="248"/>
      <c r="M270" s="249"/>
      <c r="N270" s="250"/>
      <c r="O270" s="237"/>
      <c r="P270" s="276"/>
      <c r="Q270" s="276"/>
      <c r="R270" s="245"/>
      <c r="S270" s="245"/>
      <c r="T270" s="236"/>
      <c r="U270" s="244"/>
      <c r="V270" s="244"/>
      <c r="W270" s="245"/>
      <c r="X270" s="236"/>
      <c r="Y270" s="236"/>
      <c r="Z270" s="269"/>
      <c r="AA270" s="269"/>
      <c r="AB270" s="251"/>
      <c r="AC270" s="250"/>
    </row>
    <row r="271" spans="4:29" x14ac:dyDescent="0.2">
      <c r="D271" s="246"/>
      <c r="E271" s="252"/>
      <c r="F271" s="236"/>
      <c r="G271" s="236"/>
      <c r="H271" s="236"/>
      <c r="I271" s="238"/>
      <c r="J271" s="239"/>
      <c r="K271" s="247"/>
      <c r="L271" s="248"/>
      <c r="M271" s="249"/>
      <c r="N271" s="250"/>
      <c r="O271" s="237"/>
      <c r="P271" s="276"/>
      <c r="Q271" s="276"/>
      <c r="R271" s="245"/>
      <c r="S271" s="245"/>
      <c r="T271" s="236"/>
      <c r="U271" s="244"/>
      <c r="V271" s="244"/>
      <c r="W271" s="245"/>
      <c r="X271" s="236"/>
      <c r="Y271" s="236"/>
      <c r="Z271" s="250"/>
      <c r="AA271" s="250"/>
      <c r="AB271" s="251"/>
      <c r="AC271" s="250"/>
    </row>
    <row r="272" spans="4:29" x14ac:dyDescent="0.2">
      <c r="D272" s="246"/>
      <c r="E272" s="252"/>
      <c r="F272" s="236"/>
      <c r="G272" s="236"/>
      <c r="H272" s="236"/>
      <c r="I272" s="238"/>
      <c r="J272" s="239"/>
      <c r="K272" s="247"/>
      <c r="L272" s="248"/>
      <c r="M272" s="249"/>
      <c r="N272" s="250"/>
      <c r="O272" s="237"/>
      <c r="P272" s="276"/>
      <c r="Q272" s="276"/>
      <c r="R272" s="245"/>
      <c r="S272" s="245"/>
      <c r="T272" s="236"/>
      <c r="U272" s="244"/>
      <c r="V272" s="244"/>
      <c r="W272" s="245"/>
      <c r="X272" s="236"/>
      <c r="Y272" s="236"/>
      <c r="Z272" s="250"/>
      <c r="AA272" s="250"/>
      <c r="AB272" s="251"/>
      <c r="AC272" s="250"/>
    </row>
    <row r="273" spans="4:29" x14ac:dyDescent="0.2">
      <c r="D273" s="234"/>
      <c r="E273" s="252"/>
      <c r="F273" s="236"/>
      <c r="G273" s="237"/>
      <c r="H273" s="237"/>
      <c r="I273" s="238"/>
      <c r="J273" s="239"/>
      <c r="K273" s="233"/>
      <c r="L273" s="233"/>
      <c r="M273" s="237"/>
      <c r="N273" s="240"/>
      <c r="O273" s="237"/>
      <c r="P273" s="276"/>
      <c r="Q273" s="276"/>
      <c r="R273" s="245"/>
      <c r="S273" s="245"/>
      <c r="T273" s="236"/>
      <c r="U273" s="244"/>
      <c r="V273" s="244"/>
      <c r="W273" s="245"/>
      <c r="X273" s="236"/>
      <c r="Y273" s="236"/>
      <c r="Z273" s="271"/>
      <c r="AA273" s="271"/>
      <c r="AB273" s="239"/>
      <c r="AC273" s="240"/>
    </row>
    <row r="274" spans="4:29" x14ac:dyDescent="0.2">
      <c r="D274" s="234"/>
      <c r="E274" s="252"/>
      <c r="F274" s="236"/>
      <c r="G274" s="237"/>
      <c r="H274" s="237"/>
      <c r="I274" s="238"/>
      <c r="J274" s="239"/>
      <c r="K274" s="233"/>
      <c r="L274" s="233"/>
      <c r="M274" s="237"/>
      <c r="N274" s="240"/>
      <c r="O274" s="237"/>
      <c r="P274" s="276"/>
      <c r="Q274" s="276"/>
      <c r="R274" s="245"/>
      <c r="S274" s="245"/>
      <c r="T274" s="236"/>
      <c r="U274" s="244"/>
      <c r="V274" s="244"/>
      <c r="W274" s="245"/>
      <c r="X274" s="236"/>
      <c r="Y274" s="236"/>
      <c r="Z274" s="269"/>
      <c r="AA274" s="269"/>
      <c r="AB274" s="239"/>
      <c r="AC274" s="240"/>
    </row>
    <row r="275" spans="4:29" x14ac:dyDescent="0.2">
      <c r="D275" s="246"/>
      <c r="E275" s="252"/>
      <c r="F275" s="236"/>
      <c r="G275" s="236"/>
      <c r="H275" s="236"/>
      <c r="I275" s="238"/>
      <c r="J275" s="239"/>
      <c r="K275" s="247"/>
      <c r="L275" s="248"/>
      <c r="M275" s="249"/>
      <c r="N275" s="250"/>
      <c r="O275" s="237"/>
      <c r="P275" s="276"/>
      <c r="Q275" s="276"/>
      <c r="R275" s="245"/>
      <c r="S275" s="245"/>
      <c r="T275" s="236"/>
      <c r="U275" s="244"/>
      <c r="V275" s="244"/>
      <c r="W275" s="245"/>
      <c r="X275" s="236"/>
      <c r="Y275" s="236"/>
      <c r="Z275" s="250"/>
      <c r="AA275" s="250"/>
      <c r="AB275" s="251"/>
      <c r="AC275" s="250"/>
    </row>
    <row r="276" spans="4:29" x14ac:dyDescent="0.2">
      <c r="D276" s="246"/>
      <c r="E276" s="252"/>
      <c r="F276" s="236"/>
      <c r="G276" s="236"/>
      <c r="H276" s="236"/>
      <c r="I276" s="238"/>
      <c r="J276" s="239"/>
      <c r="K276" s="247"/>
      <c r="L276" s="248"/>
      <c r="M276" s="249"/>
      <c r="N276" s="250"/>
      <c r="O276" s="237"/>
      <c r="P276" s="276"/>
      <c r="Q276" s="276"/>
      <c r="R276" s="245"/>
      <c r="S276" s="245"/>
      <c r="T276" s="236"/>
      <c r="U276" s="244"/>
      <c r="V276" s="244"/>
      <c r="W276" s="245"/>
      <c r="X276" s="236"/>
      <c r="Y276" s="236"/>
      <c r="Z276" s="270"/>
      <c r="AA276" s="270"/>
      <c r="AB276" s="251"/>
      <c r="AC276" s="250"/>
    </row>
    <row r="277" spans="4:29" x14ac:dyDescent="0.2">
      <c r="D277" s="234"/>
      <c r="E277" s="252"/>
      <c r="F277" s="236"/>
      <c r="G277" s="236"/>
      <c r="H277" s="236"/>
      <c r="I277" s="238"/>
      <c r="J277" s="239"/>
      <c r="K277" s="247"/>
      <c r="L277" s="248"/>
      <c r="M277" s="249"/>
      <c r="N277" s="250"/>
      <c r="O277" s="237"/>
      <c r="P277" s="276"/>
      <c r="Q277" s="276"/>
      <c r="R277" s="245"/>
      <c r="S277" s="245"/>
      <c r="T277" s="236"/>
      <c r="U277" s="244"/>
      <c r="V277" s="244"/>
      <c r="W277" s="245"/>
      <c r="X277" s="236"/>
      <c r="Y277" s="236"/>
      <c r="Z277" s="269"/>
      <c r="AA277" s="269"/>
      <c r="AB277" s="251"/>
      <c r="AC277" s="250"/>
    </row>
    <row r="278" spans="4:29" x14ac:dyDescent="0.2">
      <c r="D278" s="246"/>
      <c r="E278" s="252"/>
      <c r="F278" s="236"/>
      <c r="G278" s="236"/>
      <c r="H278" s="236"/>
      <c r="I278" s="238"/>
      <c r="J278" s="239"/>
      <c r="K278" s="247"/>
      <c r="L278" s="248"/>
      <c r="M278" s="249"/>
      <c r="N278" s="250"/>
      <c r="O278" s="237"/>
      <c r="P278" s="276"/>
      <c r="Q278" s="276"/>
      <c r="R278" s="245"/>
      <c r="S278" s="245"/>
      <c r="T278" s="236"/>
      <c r="U278" s="244"/>
      <c r="V278" s="244"/>
      <c r="W278" s="245"/>
      <c r="X278" s="236"/>
      <c r="Y278" s="236"/>
      <c r="Z278" s="250"/>
      <c r="AA278" s="250"/>
      <c r="AB278" s="251"/>
      <c r="AC278" s="250"/>
    </row>
    <row r="279" spans="4:29" x14ac:dyDescent="0.2">
      <c r="D279" s="234"/>
      <c r="E279" s="252"/>
      <c r="F279" s="236"/>
      <c r="G279" s="237"/>
      <c r="H279" s="237"/>
      <c r="I279" s="238"/>
      <c r="J279" s="239"/>
      <c r="K279" s="233"/>
      <c r="L279" s="233"/>
      <c r="M279" s="237"/>
      <c r="N279" s="240"/>
      <c r="O279" s="237"/>
      <c r="P279" s="276"/>
      <c r="Q279" s="276"/>
      <c r="R279" s="245"/>
      <c r="S279" s="245"/>
      <c r="T279" s="236"/>
      <c r="U279" s="244"/>
      <c r="V279" s="244"/>
      <c r="W279" s="245"/>
      <c r="X279" s="236"/>
      <c r="Y279" s="236"/>
      <c r="Z279" s="271"/>
      <c r="AA279" s="271"/>
      <c r="AB279" s="239"/>
      <c r="AC279" s="240"/>
    </row>
    <row r="280" spans="4:29" x14ac:dyDescent="0.2">
      <c r="D280" s="234"/>
      <c r="E280" s="252"/>
      <c r="F280" s="236"/>
      <c r="G280" s="237"/>
      <c r="H280" s="237"/>
      <c r="I280" s="238"/>
      <c r="J280" s="239"/>
      <c r="K280" s="233"/>
      <c r="L280" s="233"/>
      <c r="M280" s="237"/>
      <c r="N280" s="240"/>
      <c r="O280" s="237"/>
      <c r="P280" s="276"/>
      <c r="Q280" s="276"/>
      <c r="R280" s="245"/>
      <c r="S280" s="245"/>
      <c r="T280" s="236"/>
      <c r="U280" s="244"/>
      <c r="V280" s="244"/>
      <c r="W280" s="245"/>
      <c r="X280" s="236"/>
      <c r="Y280" s="236"/>
      <c r="Z280" s="271"/>
      <c r="AA280" s="271"/>
      <c r="AB280" s="239"/>
      <c r="AC280" s="240"/>
    </row>
    <row r="281" spans="4:29" x14ac:dyDescent="0.2">
      <c r="D281" s="234"/>
      <c r="E281" s="252"/>
      <c r="F281" s="236"/>
      <c r="G281" s="237"/>
      <c r="H281" s="237"/>
      <c r="I281" s="238"/>
      <c r="J281" s="239"/>
      <c r="K281" s="233"/>
      <c r="L281" s="233"/>
      <c r="M281" s="237"/>
      <c r="N281" s="240"/>
      <c r="O281" s="237"/>
      <c r="P281" s="276"/>
      <c r="Q281" s="276"/>
      <c r="R281" s="245"/>
      <c r="S281" s="245"/>
      <c r="T281" s="236"/>
      <c r="U281" s="244"/>
      <c r="V281" s="244"/>
      <c r="W281" s="245"/>
      <c r="X281" s="236"/>
      <c r="Y281" s="236"/>
      <c r="Z281" s="271"/>
      <c r="AA281" s="271"/>
      <c r="AB281" s="239"/>
      <c r="AC281" s="240"/>
    </row>
    <row r="282" spans="4:29" x14ac:dyDescent="0.2">
      <c r="D282" s="246"/>
      <c r="E282" s="252"/>
      <c r="F282" s="236"/>
      <c r="G282" s="236"/>
      <c r="H282" s="236"/>
      <c r="I282" s="238"/>
      <c r="J282" s="239"/>
      <c r="K282" s="247"/>
      <c r="L282" s="248"/>
      <c r="M282" s="249"/>
      <c r="N282" s="250"/>
      <c r="O282" s="237"/>
      <c r="P282" s="276"/>
      <c r="Q282" s="276"/>
      <c r="R282" s="245"/>
      <c r="S282" s="245"/>
      <c r="T282" s="236"/>
      <c r="U282" s="244"/>
      <c r="V282" s="244"/>
      <c r="W282" s="245"/>
      <c r="X282" s="236"/>
      <c r="Y282" s="236"/>
      <c r="Z282" s="250"/>
      <c r="AA282" s="250"/>
      <c r="AB282" s="251"/>
      <c r="AC282" s="250"/>
    </row>
    <row r="283" spans="4:29" x14ac:dyDescent="0.2">
      <c r="D283" s="246"/>
      <c r="E283" s="252"/>
      <c r="F283" s="236"/>
      <c r="G283" s="236"/>
      <c r="H283" s="236"/>
      <c r="I283" s="238"/>
      <c r="J283" s="239"/>
      <c r="K283" s="247"/>
      <c r="L283" s="248"/>
      <c r="M283" s="249"/>
      <c r="N283" s="250"/>
      <c r="O283" s="237"/>
      <c r="P283" s="276"/>
      <c r="Q283" s="276"/>
      <c r="R283" s="245"/>
      <c r="S283" s="245"/>
      <c r="T283" s="236"/>
      <c r="U283" s="244"/>
      <c r="V283" s="244"/>
      <c r="W283" s="245"/>
      <c r="X283" s="236"/>
      <c r="Y283" s="236"/>
      <c r="Z283" s="250"/>
      <c r="AA283" s="250"/>
      <c r="AB283" s="251"/>
      <c r="AC283" s="250"/>
    </row>
    <row r="284" spans="4:29" x14ac:dyDescent="0.2">
      <c r="D284" s="246"/>
      <c r="E284" s="252"/>
      <c r="F284" s="236"/>
      <c r="G284" s="236"/>
      <c r="H284" s="236"/>
      <c r="I284" s="238"/>
      <c r="J284" s="239"/>
      <c r="K284" s="247"/>
      <c r="L284" s="248"/>
      <c r="M284" s="249"/>
      <c r="N284" s="250"/>
      <c r="O284" s="237"/>
      <c r="P284" s="276"/>
      <c r="Q284" s="276"/>
      <c r="R284" s="245"/>
      <c r="S284" s="245"/>
      <c r="T284" s="236"/>
      <c r="U284" s="244"/>
      <c r="V284" s="244"/>
      <c r="W284" s="245"/>
      <c r="X284" s="236"/>
      <c r="Y284" s="236"/>
      <c r="Z284" s="250"/>
      <c r="AA284" s="250"/>
      <c r="AB284" s="251"/>
      <c r="AC284" s="250"/>
    </row>
    <row r="285" spans="4:29" x14ac:dyDescent="0.2">
      <c r="D285" s="246"/>
      <c r="E285" s="252"/>
      <c r="F285" s="236"/>
      <c r="G285" s="236"/>
      <c r="H285" s="236"/>
      <c r="I285" s="238"/>
      <c r="J285" s="239"/>
      <c r="K285" s="247"/>
      <c r="L285" s="248"/>
      <c r="M285" s="249"/>
      <c r="N285" s="250"/>
      <c r="O285" s="237"/>
      <c r="P285" s="276"/>
      <c r="Q285" s="276"/>
      <c r="R285" s="245"/>
      <c r="S285" s="245"/>
      <c r="T285" s="236"/>
      <c r="U285" s="244"/>
      <c r="V285" s="244"/>
      <c r="W285" s="245"/>
      <c r="X285" s="236"/>
      <c r="Y285" s="236"/>
      <c r="Z285" s="270"/>
      <c r="AA285" s="270"/>
      <c r="AB285" s="251"/>
      <c r="AC285" s="250"/>
    </row>
    <row r="286" spans="4:29" x14ac:dyDescent="0.2">
      <c r="D286" s="234"/>
      <c r="E286" s="252"/>
      <c r="F286" s="236"/>
      <c r="G286" s="236"/>
      <c r="H286" s="236"/>
      <c r="I286" s="238"/>
      <c r="J286" s="239"/>
      <c r="K286" s="254"/>
      <c r="L286" s="255"/>
      <c r="M286" s="256"/>
      <c r="N286" s="257"/>
      <c r="O286" s="237"/>
      <c r="P286" s="276"/>
      <c r="Q286" s="276"/>
      <c r="R286" s="245"/>
      <c r="S286" s="245"/>
      <c r="T286" s="236"/>
      <c r="U286" s="244"/>
      <c r="V286" s="244"/>
      <c r="W286" s="245"/>
      <c r="X286" s="236"/>
      <c r="Y286" s="236"/>
      <c r="Z286" s="238"/>
      <c r="AA286" s="238"/>
      <c r="AB286" s="238"/>
      <c r="AC286" s="238"/>
    </row>
    <row r="287" spans="4:29" x14ac:dyDescent="0.2">
      <c r="D287" s="234"/>
      <c r="E287" s="252"/>
      <c r="F287" s="236"/>
      <c r="G287" s="236"/>
      <c r="H287" s="236"/>
      <c r="I287" s="238"/>
      <c r="J287" s="239"/>
      <c r="K287" s="254"/>
      <c r="L287" s="255"/>
      <c r="M287" s="256"/>
      <c r="N287" s="257"/>
      <c r="O287" s="237"/>
      <c r="P287" s="276"/>
      <c r="Q287" s="276"/>
      <c r="R287" s="245"/>
      <c r="S287" s="245"/>
      <c r="T287" s="236"/>
      <c r="U287" s="244"/>
      <c r="V287" s="244"/>
      <c r="W287" s="245"/>
      <c r="X287" s="236"/>
      <c r="Y287" s="236"/>
      <c r="Z287" s="241"/>
      <c r="AA287" s="241"/>
      <c r="AB287" s="238"/>
      <c r="AC287" s="238"/>
    </row>
    <row r="288" spans="4:29" x14ac:dyDescent="0.2">
      <c r="D288" s="234"/>
      <c r="E288" s="252"/>
      <c r="F288" s="236"/>
      <c r="G288" s="236"/>
      <c r="H288" s="236"/>
      <c r="I288" s="238"/>
      <c r="J288" s="239"/>
      <c r="K288" s="254"/>
      <c r="L288" s="255"/>
      <c r="M288" s="256"/>
      <c r="N288" s="257"/>
      <c r="O288" s="237"/>
      <c r="P288" s="276"/>
      <c r="Q288" s="276"/>
      <c r="R288" s="245"/>
      <c r="S288" s="245"/>
      <c r="T288" s="236"/>
      <c r="U288" s="244"/>
      <c r="V288" s="244"/>
      <c r="W288" s="245"/>
      <c r="X288" s="236"/>
      <c r="Y288" s="236"/>
      <c r="Z288" s="241"/>
      <c r="AA288" s="241"/>
      <c r="AB288" s="238"/>
      <c r="AC288" s="238"/>
    </row>
    <row r="289" spans="4:29" x14ac:dyDescent="0.2">
      <c r="D289" s="246"/>
      <c r="E289" s="252"/>
      <c r="F289" s="236"/>
      <c r="G289" s="236"/>
      <c r="H289" s="236"/>
      <c r="I289" s="238"/>
      <c r="J289" s="239"/>
      <c r="K289" s="247"/>
      <c r="L289" s="248"/>
      <c r="M289" s="249"/>
      <c r="N289" s="250"/>
      <c r="O289" s="237"/>
      <c r="P289" s="276"/>
      <c r="Q289" s="276"/>
      <c r="R289" s="245"/>
      <c r="S289" s="245"/>
      <c r="T289" s="236"/>
      <c r="U289" s="244"/>
      <c r="V289" s="244"/>
      <c r="W289" s="245"/>
      <c r="X289" s="236"/>
      <c r="Y289" s="236"/>
      <c r="Z289" s="250"/>
      <c r="AA289" s="250"/>
      <c r="AB289" s="251"/>
      <c r="AC289" s="250"/>
    </row>
    <row r="290" spans="4:29" x14ac:dyDescent="0.2">
      <c r="D290" s="234"/>
      <c r="E290" s="252"/>
      <c r="F290" s="236"/>
      <c r="G290" s="80"/>
      <c r="H290" s="80"/>
      <c r="I290" s="238"/>
      <c r="J290" s="239"/>
      <c r="K290" s="233"/>
      <c r="L290" s="233"/>
      <c r="M290" s="237"/>
      <c r="N290" s="240"/>
      <c r="O290" s="237"/>
      <c r="P290" s="276"/>
      <c r="Q290" s="276"/>
      <c r="R290" s="245"/>
      <c r="S290" s="245"/>
      <c r="T290" s="236"/>
      <c r="U290" s="244"/>
      <c r="V290" s="244"/>
      <c r="W290" s="245"/>
      <c r="X290" s="236"/>
      <c r="Y290" s="236"/>
      <c r="Z290" s="271"/>
      <c r="AA290" s="271"/>
      <c r="AB290" s="239"/>
      <c r="AC290" s="240"/>
    </row>
    <row r="291" spans="4:29" x14ac:dyDescent="0.2">
      <c r="D291" s="234"/>
      <c r="E291" s="252"/>
      <c r="F291" s="236"/>
      <c r="G291" s="237"/>
      <c r="H291" s="237"/>
      <c r="I291" s="238"/>
      <c r="J291" s="239"/>
      <c r="K291" s="233"/>
      <c r="L291" s="233"/>
      <c r="M291" s="237"/>
      <c r="N291" s="240"/>
      <c r="O291" s="237"/>
      <c r="P291" s="276"/>
      <c r="Q291" s="276"/>
      <c r="R291" s="245"/>
      <c r="S291" s="245"/>
      <c r="T291" s="236"/>
      <c r="U291" s="244"/>
      <c r="V291" s="244"/>
      <c r="W291" s="245"/>
      <c r="X291" s="236"/>
      <c r="Y291" s="236"/>
      <c r="Z291" s="271"/>
      <c r="AA291" s="271"/>
      <c r="AB291" s="239"/>
      <c r="AC291" s="240"/>
    </row>
    <row r="292" spans="4:29" x14ac:dyDescent="0.2">
      <c r="D292" s="246"/>
      <c r="E292" s="252"/>
      <c r="F292" s="236"/>
      <c r="G292" s="236"/>
      <c r="H292" s="236"/>
      <c r="I292" s="238"/>
      <c r="J292" s="239"/>
      <c r="K292" s="247"/>
      <c r="L292" s="248"/>
      <c r="M292" s="249"/>
      <c r="N292" s="250"/>
      <c r="O292" s="237"/>
      <c r="P292" s="276"/>
      <c r="Q292" s="276"/>
      <c r="R292" s="245"/>
      <c r="S292" s="245"/>
      <c r="T292" s="236"/>
      <c r="U292" s="244"/>
      <c r="V292" s="244"/>
      <c r="W292" s="245"/>
      <c r="X292" s="236"/>
      <c r="Y292" s="236"/>
      <c r="Z292" s="269"/>
      <c r="AA292" s="269"/>
      <c r="AB292" s="251"/>
      <c r="AC292" s="250"/>
    </row>
    <row r="293" spans="4:29" x14ac:dyDescent="0.2">
      <c r="D293" s="234"/>
      <c r="E293" s="252"/>
      <c r="F293" s="236"/>
      <c r="G293" s="237"/>
      <c r="H293" s="237"/>
      <c r="I293" s="238"/>
      <c r="J293" s="239"/>
      <c r="K293" s="233"/>
      <c r="L293" s="233"/>
      <c r="M293" s="237"/>
      <c r="N293" s="240"/>
      <c r="O293" s="237"/>
      <c r="P293" s="276"/>
      <c r="Q293" s="276"/>
      <c r="R293" s="245"/>
      <c r="S293" s="245"/>
      <c r="T293" s="236"/>
      <c r="U293" s="244"/>
      <c r="V293" s="244"/>
      <c r="W293" s="245"/>
      <c r="X293" s="236"/>
      <c r="Y293" s="236"/>
      <c r="Z293" s="271"/>
      <c r="AA293" s="271"/>
      <c r="AB293" s="239"/>
      <c r="AC293" s="240"/>
    </row>
    <row r="294" spans="4:29" x14ac:dyDescent="0.2">
      <c r="D294" s="234"/>
      <c r="E294" s="252"/>
      <c r="F294" s="236"/>
      <c r="G294" s="237"/>
      <c r="H294" s="237"/>
      <c r="I294" s="238"/>
      <c r="J294" s="239"/>
      <c r="K294" s="233"/>
      <c r="L294" s="233"/>
      <c r="M294" s="237"/>
      <c r="N294" s="240"/>
      <c r="O294" s="237"/>
      <c r="P294" s="276"/>
      <c r="Q294" s="276"/>
      <c r="R294" s="245"/>
      <c r="S294" s="245"/>
      <c r="T294" s="236"/>
      <c r="U294" s="244"/>
      <c r="V294" s="244"/>
      <c r="W294" s="245"/>
      <c r="X294" s="236"/>
      <c r="Y294" s="236"/>
      <c r="Z294" s="271"/>
      <c r="AA294" s="271"/>
      <c r="AB294" s="239"/>
      <c r="AC294" s="240"/>
    </row>
    <row r="295" spans="4:29" x14ac:dyDescent="0.2">
      <c r="D295" s="234"/>
      <c r="E295" s="252"/>
      <c r="F295" s="236"/>
      <c r="G295" s="237"/>
      <c r="H295" s="237"/>
      <c r="I295" s="238"/>
      <c r="J295" s="239"/>
      <c r="K295" s="233"/>
      <c r="L295" s="233"/>
      <c r="M295" s="237"/>
      <c r="N295" s="240"/>
      <c r="O295" s="237"/>
      <c r="P295" s="276"/>
      <c r="Q295" s="276"/>
      <c r="R295" s="245"/>
      <c r="S295" s="245"/>
      <c r="T295" s="236"/>
      <c r="U295" s="244"/>
      <c r="V295" s="244"/>
      <c r="W295" s="245"/>
      <c r="X295" s="236"/>
      <c r="Y295" s="236"/>
      <c r="Z295" s="269"/>
      <c r="AA295" s="269"/>
      <c r="AB295" s="239"/>
      <c r="AC295" s="240"/>
    </row>
    <row r="296" spans="4:29" x14ac:dyDescent="0.2">
      <c r="D296" s="234"/>
      <c r="E296" s="252"/>
      <c r="F296" s="236"/>
      <c r="G296" s="237"/>
      <c r="H296" s="237"/>
      <c r="I296" s="238"/>
      <c r="J296" s="239"/>
      <c r="K296" s="233"/>
      <c r="L296" s="233"/>
      <c r="M296" s="237"/>
      <c r="N296" s="240"/>
      <c r="O296" s="237"/>
      <c r="P296" s="276"/>
      <c r="Q296" s="276"/>
      <c r="R296" s="245"/>
      <c r="S296" s="245"/>
      <c r="T296" s="236"/>
      <c r="U296" s="244"/>
      <c r="V296" s="244"/>
      <c r="W296" s="245"/>
      <c r="X296" s="236"/>
      <c r="Y296" s="236"/>
      <c r="Z296" s="271"/>
      <c r="AA296" s="271"/>
      <c r="AB296" s="239"/>
      <c r="AC296" s="240"/>
    </row>
    <row r="297" spans="4:29" x14ac:dyDescent="0.2">
      <c r="D297" s="234"/>
      <c r="E297" s="252"/>
      <c r="F297" s="236"/>
      <c r="G297" s="236"/>
      <c r="H297" s="236"/>
      <c r="I297" s="238"/>
      <c r="J297" s="239"/>
      <c r="K297" s="254"/>
      <c r="L297" s="255"/>
      <c r="M297" s="256"/>
      <c r="N297" s="257"/>
      <c r="O297" s="237"/>
      <c r="P297" s="276"/>
      <c r="Q297" s="276"/>
      <c r="R297" s="245"/>
      <c r="S297" s="245"/>
      <c r="T297" s="236"/>
      <c r="U297" s="244"/>
      <c r="V297" s="244"/>
      <c r="W297" s="245"/>
      <c r="X297" s="236"/>
      <c r="Y297" s="236"/>
      <c r="Z297" s="241"/>
      <c r="AA297" s="241"/>
      <c r="AB297" s="238"/>
      <c r="AC297" s="238"/>
    </row>
    <row r="298" spans="4:29" x14ac:dyDescent="0.2">
      <c r="D298" s="234"/>
      <c r="E298" s="252"/>
      <c r="F298" s="236"/>
      <c r="G298" s="237"/>
      <c r="H298" s="237"/>
      <c r="I298" s="238"/>
      <c r="J298" s="239"/>
      <c r="K298" s="247"/>
      <c r="L298" s="253"/>
      <c r="M298" s="249"/>
      <c r="N298" s="250"/>
      <c r="O298" s="237"/>
      <c r="P298" s="276"/>
      <c r="Q298" s="276"/>
      <c r="R298" s="245"/>
      <c r="S298" s="245"/>
      <c r="T298" s="236"/>
      <c r="U298" s="244"/>
      <c r="V298" s="244"/>
      <c r="W298" s="245"/>
      <c r="X298" s="236"/>
      <c r="Y298" s="236"/>
      <c r="Z298" s="271"/>
      <c r="AA298" s="271"/>
      <c r="AB298" s="239"/>
      <c r="AC298" s="240"/>
    </row>
    <row r="299" spans="4:29" x14ac:dyDescent="0.2">
      <c r="D299" s="234"/>
      <c r="E299" s="252"/>
      <c r="F299" s="236"/>
      <c r="G299" s="236"/>
      <c r="H299" s="236"/>
      <c r="I299" s="238"/>
      <c r="J299" s="239"/>
      <c r="K299" s="241"/>
      <c r="L299" s="238"/>
      <c r="M299" s="236"/>
      <c r="N299" s="245"/>
      <c r="O299" s="237"/>
      <c r="P299" s="276"/>
      <c r="Q299" s="276"/>
      <c r="R299" s="245"/>
      <c r="S299" s="245"/>
      <c r="T299" s="236"/>
      <c r="U299" s="244"/>
      <c r="V299" s="244"/>
      <c r="W299" s="245"/>
      <c r="X299" s="236"/>
      <c r="Y299" s="236"/>
      <c r="Z299" s="272"/>
      <c r="AA299" s="272"/>
      <c r="AB299" s="238"/>
      <c r="AC299" s="238"/>
    </row>
    <row r="300" spans="4:29" x14ac:dyDescent="0.2">
      <c r="D300" s="234"/>
      <c r="E300" s="252"/>
      <c r="F300" s="236"/>
      <c r="G300" s="237"/>
      <c r="H300" s="237"/>
      <c r="I300" s="238"/>
      <c r="J300" s="239"/>
      <c r="K300" s="233"/>
      <c r="L300" s="233"/>
      <c r="M300" s="237"/>
      <c r="N300" s="240"/>
      <c r="O300" s="237"/>
      <c r="P300" s="276"/>
      <c r="Q300" s="276"/>
      <c r="R300" s="245"/>
      <c r="S300" s="245"/>
      <c r="T300" s="236"/>
      <c r="U300" s="244"/>
      <c r="V300" s="244"/>
      <c r="W300" s="245"/>
      <c r="X300" s="236"/>
      <c r="Y300" s="236"/>
      <c r="Z300" s="271"/>
      <c r="AA300" s="271"/>
      <c r="AB300" s="239"/>
      <c r="AC300" s="240"/>
    </row>
    <row r="301" spans="4:29" x14ac:dyDescent="0.2">
      <c r="D301" s="234"/>
      <c r="E301" s="252"/>
      <c r="F301" s="236"/>
      <c r="G301" s="237"/>
      <c r="H301" s="237"/>
      <c r="I301" s="238"/>
      <c r="J301" s="239"/>
      <c r="K301" s="233"/>
      <c r="L301" s="233"/>
      <c r="M301" s="237"/>
      <c r="N301" s="240"/>
      <c r="O301" s="237"/>
      <c r="P301" s="276"/>
      <c r="Q301" s="276"/>
      <c r="R301" s="245"/>
      <c r="S301" s="245"/>
      <c r="T301" s="236"/>
      <c r="U301" s="244"/>
      <c r="V301" s="244"/>
      <c r="W301" s="245"/>
      <c r="X301" s="236"/>
      <c r="Y301" s="236"/>
      <c r="Z301" s="271"/>
      <c r="AA301" s="271"/>
      <c r="AB301" s="239"/>
      <c r="AC301" s="240"/>
    </row>
    <row r="302" spans="4:29" x14ac:dyDescent="0.2">
      <c r="D302" s="234"/>
      <c r="E302" s="252"/>
      <c r="F302" s="236"/>
      <c r="G302" s="237"/>
      <c r="H302" s="237"/>
      <c r="I302" s="238"/>
      <c r="J302" s="239"/>
      <c r="K302" s="233"/>
      <c r="L302" s="233"/>
      <c r="M302" s="237"/>
      <c r="N302" s="240"/>
      <c r="O302" s="237"/>
      <c r="P302" s="276"/>
      <c r="Q302" s="276"/>
      <c r="R302" s="245"/>
      <c r="S302" s="245"/>
      <c r="T302" s="236"/>
      <c r="U302" s="244"/>
      <c r="V302" s="244"/>
      <c r="W302" s="245"/>
      <c r="X302" s="236"/>
      <c r="Y302" s="236"/>
      <c r="Z302" s="271"/>
      <c r="AA302" s="271"/>
      <c r="AB302" s="239"/>
      <c r="AC302" s="240"/>
    </row>
    <row r="303" spans="4:29" x14ac:dyDescent="0.2">
      <c r="D303" s="234"/>
      <c r="E303" s="252"/>
      <c r="F303" s="236"/>
      <c r="G303" s="236"/>
      <c r="H303" s="236"/>
      <c r="I303" s="238"/>
      <c r="J303" s="239"/>
      <c r="K303" s="241"/>
      <c r="L303" s="241"/>
      <c r="M303" s="242"/>
      <c r="N303" s="243"/>
      <c r="O303" s="237"/>
      <c r="P303" s="276"/>
      <c r="Q303" s="276"/>
      <c r="R303" s="245"/>
      <c r="S303" s="245"/>
      <c r="T303" s="236"/>
      <c r="U303" s="245"/>
      <c r="V303" s="245"/>
      <c r="W303" s="245"/>
      <c r="X303" s="236"/>
      <c r="Y303" s="236"/>
      <c r="Z303" s="241"/>
      <c r="AA303" s="241"/>
      <c r="AB303" s="238"/>
      <c r="AC303" s="238"/>
    </row>
    <row r="304" spans="4:29" x14ac:dyDescent="0.2">
      <c r="D304" s="234"/>
      <c r="E304" s="252"/>
      <c r="F304" s="236"/>
      <c r="G304" s="237"/>
      <c r="H304" s="237"/>
      <c r="I304" s="238"/>
      <c r="J304" s="239"/>
      <c r="K304" s="233"/>
      <c r="L304" s="233"/>
      <c r="M304" s="237"/>
      <c r="N304" s="240"/>
      <c r="O304" s="237"/>
      <c r="P304" s="276"/>
      <c r="Q304" s="276"/>
      <c r="R304" s="245"/>
      <c r="S304" s="245"/>
      <c r="T304" s="236"/>
      <c r="U304" s="244"/>
      <c r="V304" s="244"/>
      <c r="W304" s="245"/>
      <c r="X304" s="236"/>
      <c r="Y304" s="236"/>
      <c r="Z304" s="271"/>
      <c r="AA304" s="271"/>
      <c r="AB304" s="239"/>
      <c r="AC304" s="240"/>
    </row>
    <row r="305" spans="4:29" x14ac:dyDescent="0.2">
      <c r="D305" s="234"/>
      <c r="E305" s="252"/>
      <c r="F305" s="236"/>
      <c r="G305" s="237"/>
      <c r="H305" s="237"/>
      <c r="I305" s="238"/>
      <c r="J305" s="239"/>
      <c r="K305" s="233"/>
      <c r="L305" s="233"/>
      <c r="M305" s="237"/>
      <c r="N305" s="240"/>
      <c r="O305" s="237"/>
      <c r="P305" s="276"/>
      <c r="Q305" s="276"/>
      <c r="R305" s="245"/>
      <c r="S305" s="245"/>
      <c r="T305" s="236"/>
      <c r="U305" s="244"/>
      <c r="V305" s="244"/>
      <c r="W305" s="245"/>
      <c r="X305" s="236"/>
      <c r="Y305" s="236"/>
      <c r="Z305" s="271"/>
      <c r="AA305" s="271"/>
      <c r="AB305" s="239"/>
      <c r="AC305" s="240"/>
    </row>
    <row r="306" spans="4:29" x14ac:dyDescent="0.2">
      <c r="D306" s="234"/>
      <c r="E306" s="252"/>
      <c r="F306" s="236"/>
      <c r="G306" s="237"/>
      <c r="H306" s="237"/>
      <c r="I306" s="238"/>
      <c r="J306" s="239"/>
      <c r="K306" s="233"/>
      <c r="L306" s="233"/>
      <c r="M306" s="237"/>
      <c r="N306" s="240"/>
      <c r="O306" s="237"/>
      <c r="P306" s="276"/>
      <c r="Q306" s="276"/>
      <c r="R306" s="245"/>
      <c r="S306" s="245"/>
      <c r="T306" s="236"/>
      <c r="U306" s="244"/>
      <c r="V306" s="244"/>
      <c r="W306" s="245"/>
      <c r="X306" s="236"/>
      <c r="Y306" s="236"/>
      <c r="Z306" s="271"/>
      <c r="AA306" s="271"/>
      <c r="AB306" s="239"/>
      <c r="AC306" s="240"/>
    </row>
    <row r="307" spans="4:29" x14ac:dyDescent="0.2">
      <c r="D307" s="234"/>
      <c r="E307" s="252"/>
      <c r="F307" s="236"/>
      <c r="G307" s="237"/>
      <c r="H307" s="237"/>
      <c r="I307" s="238"/>
      <c r="J307" s="239"/>
      <c r="K307" s="233"/>
      <c r="L307" s="233"/>
      <c r="M307" s="237"/>
      <c r="N307" s="240"/>
      <c r="O307" s="237"/>
      <c r="P307" s="276"/>
      <c r="Q307" s="276"/>
      <c r="R307" s="245"/>
      <c r="S307" s="245"/>
      <c r="T307" s="236"/>
      <c r="U307" s="244"/>
      <c r="V307" s="244"/>
      <c r="W307" s="245"/>
      <c r="X307" s="236"/>
      <c r="Y307" s="236"/>
      <c r="Z307" s="271"/>
      <c r="AA307" s="271"/>
      <c r="AB307" s="239"/>
      <c r="AC307" s="240"/>
    </row>
    <row r="308" spans="4:29" x14ac:dyDescent="0.2">
      <c r="D308" s="234"/>
      <c r="E308" s="252"/>
      <c r="F308" s="236"/>
      <c r="G308" s="237"/>
      <c r="H308" s="237"/>
      <c r="I308" s="238"/>
      <c r="J308" s="239"/>
      <c r="K308" s="233"/>
      <c r="L308" s="233"/>
      <c r="M308" s="237"/>
      <c r="N308" s="240"/>
      <c r="O308" s="237"/>
      <c r="P308" s="276"/>
      <c r="Q308" s="276"/>
      <c r="R308" s="245"/>
      <c r="S308" s="245"/>
      <c r="T308" s="236"/>
      <c r="U308" s="244"/>
      <c r="V308" s="244"/>
      <c r="W308" s="245"/>
      <c r="X308" s="236"/>
      <c r="Y308" s="236"/>
      <c r="Z308" s="271"/>
      <c r="AA308" s="271"/>
      <c r="AB308" s="239"/>
      <c r="AC308" s="240"/>
    </row>
    <row r="309" spans="4:29" x14ac:dyDescent="0.2">
      <c r="D309" s="246"/>
      <c r="E309" s="252"/>
      <c r="F309" s="236"/>
      <c r="G309" s="236"/>
      <c r="H309" s="236"/>
      <c r="I309" s="238"/>
      <c r="J309" s="239"/>
      <c r="K309" s="247"/>
      <c r="L309" s="248"/>
      <c r="M309" s="249"/>
      <c r="N309" s="250"/>
      <c r="O309" s="237"/>
      <c r="P309" s="276"/>
      <c r="Q309" s="276"/>
      <c r="R309" s="245"/>
      <c r="S309" s="245"/>
      <c r="T309" s="236"/>
      <c r="U309" s="244"/>
      <c r="V309" s="244"/>
      <c r="W309" s="245"/>
      <c r="X309" s="236"/>
      <c r="Y309" s="236"/>
      <c r="Z309" s="250"/>
      <c r="AA309" s="250"/>
      <c r="AB309" s="251"/>
      <c r="AC309" s="250"/>
    </row>
    <row r="310" spans="4:29" x14ac:dyDescent="0.2">
      <c r="D310" s="234"/>
      <c r="E310" s="252"/>
      <c r="F310" s="236"/>
      <c r="G310" s="237"/>
      <c r="H310" s="237"/>
      <c r="I310" s="238"/>
      <c r="J310" s="239"/>
      <c r="K310" s="233"/>
      <c r="L310" s="233"/>
      <c r="M310" s="237"/>
      <c r="N310" s="240"/>
      <c r="O310" s="237"/>
      <c r="P310" s="276"/>
      <c r="Q310" s="276"/>
      <c r="R310" s="245"/>
      <c r="S310" s="245"/>
      <c r="T310" s="241"/>
      <c r="U310" s="244"/>
      <c r="V310" s="244"/>
      <c r="W310" s="245"/>
      <c r="X310" s="236"/>
      <c r="Y310" s="236"/>
      <c r="Z310" s="269"/>
      <c r="AA310" s="269"/>
      <c r="AB310" s="239"/>
      <c r="AC310" s="240"/>
    </row>
    <row r="311" spans="4:29" x14ac:dyDescent="0.2">
      <c r="D311" s="234"/>
      <c r="E311" s="252"/>
      <c r="F311" s="236"/>
      <c r="G311" s="237"/>
      <c r="H311" s="237"/>
      <c r="I311" s="238"/>
      <c r="J311" s="239"/>
      <c r="K311" s="233"/>
      <c r="L311" s="233"/>
      <c r="M311" s="237"/>
      <c r="N311" s="240"/>
      <c r="O311" s="237"/>
      <c r="P311" s="276"/>
      <c r="Q311" s="276"/>
      <c r="R311" s="245"/>
      <c r="S311" s="245"/>
      <c r="T311" s="236"/>
      <c r="U311" s="244"/>
      <c r="V311" s="244"/>
      <c r="W311" s="245"/>
      <c r="X311" s="236"/>
      <c r="Y311" s="236"/>
      <c r="Z311" s="271"/>
      <c r="AA311" s="271"/>
      <c r="AB311" s="239"/>
      <c r="AC311" s="240"/>
    </row>
    <row r="312" spans="4:29" x14ac:dyDescent="0.2">
      <c r="D312" s="246"/>
      <c r="E312" s="252"/>
      <c r="F312" s="236"/>
      <c r="G312" s="236"/>
      <c r="H312" s="236"/>
      <c r="I312" s="238"/>
      <c r="J312" s="239"/>
      <c r="K312" s="247"/>
      <c r="L312" s="248"/>
      <c r="M312" s="249"/>
      <c r="N312" s="250"/>
      <c r="O312" s="237"/>
      <c r="P312" s="276"/>
      <c r="Q312" s="276"/>
      <c r="R312" s="245"/>
      <c r="S312" s="245"/>
      <c r="T312" s="236"/>
      <c r="U312" s="244"/>
      <c r="V312" s="244"/>
      <c r="W312" s="245"/>
      <c r="X312" s="236"/>
      <c r="Y312" s="236"/>
      <c r="Z312" s="250"/>
      <c r="AA312" s="250"/>
      <c r="AB312" s="251"/>
      <c r="AC312" s="250"/>
    </row>
    <row r="313" spans="4:29" x14ac:dyDescent="0.2">
      <c r="D313" s="234"/>
      <c r="E313" s="252"/>
      <c r="F313" s="236"/>
      <c r="G313" s="237"/>
      <c r="H313" s="237"/>
      <c r="I313" s="238"/>
      <c r="J313" s="239"/>
      <c r="K313" s="233"/>
      <c r="L313" s="233"/>
      <c r="M313" s="237"/>
      <c r="N313" s="240"/>
      <c r="O313" s="237"/>
      <c r="P313" s="276"/>
      <c r="Q313" s="276"/>
      <c r="R313" s="245"/>
      <c r="S313" s="245"/>
      <c r="T313" s="236"/>
      <c r="U313" s="244"/>
      <c r="V313" s="244"/>
      <c r="W313" s="245"/>
      <c r="X313" s="236"/>
      <c r="Y313" s="236"/>
      <c r="Z313" s="271"/>
      <c r="AA313" s="271"/>
      <c r="AB313" s="239"/>
      <c r="AC313" s="240"/>
    </row>
    <row r="314" spans="4:29" x14ac:dyDescent="0.2">
      <c r="D314" s="234"/>
      <c r="E314" s="252"/>
      <c r="F314" s="236"/>
      <c r="G314" s="237"/>
      <c r="H314" s="237"/>
      <c r="I314" s="238"/>
      <c r="J314" s="239"/>
      <c r="K314" s="233"/>
      <c r="L314" s="233"/>
      <c r="M314" s="237"/>
      <c r="N314" s="240"/>
      <c r="O314" s="237"/>
      <c r="P314" s="276"/>
      <c r="Q314" s="276"/>
      <c r="R314" s="245"/>
      <c r="S314" s="245"/>
      <c r="T314" s="236"/>
      <c r="U314" s="244"/>
      <c r="V314" s="244"/>
      <c r="W314" s="245"/>
      <c r="X314" s="236"/>
      <c r="Y314" s="236"/>
      <c r="Z314" s="271"/>
      <c r="AA314" s="271"/>
      <c r="AB314" s="239"/>
      <c r="AC314" s="240"/>
    </row>
    <row r="315" spans="4:29" x14ac:dyDescent="0.2">
      <c r="D315" s="234"/>
      <c r="E315" s="252"/>
      <c r="F315" s="236"/>
      <c r="G315" s="237"/>
      <c r="H315" s="237"/>
      <c r="I315" s="238"/>
      <c r="J315" s="239"/>
      <c r="K315" s="233"/>
      <c r="L315" s="233"/>
      <c r="M315" s="237"/>
      <c r="N315" s="240"/>
      <c r="O315" s="237"/>
      <c r="P315" s="276"/>
      <c r="Q315" s="276"/>
      <c r="R315" s="245"/>
      <c r="S315" s="245"/>
      <c r="T315" s="236"/>
      <c r="U315" s="244"/>
      <c r="V315" s="244"/>
      <c r="W315" s="245"/>
      <c r="X315" s="236"/>
      <c r="Y315" s="236"/>
      <c r="Z315" s="271"/>
      <c r="AA315" s="271"/>
      <c r="AB315" s="239"/>
      <c r="AC315" s="240"/>
    </row>
    <row r="316" spans="4:29" x14ac:dyDescent="0.2">
      <c r="D316" s="234"/>
      <c r="E316" s="252"/>
      <c r="F316" s="236"/>
      <c r="G316" s="237"/>
      <c r="H316" s="237"/>
      <c r="I316" s="238"/>
      <c r="J316" s="239"/>
      <c r="K316" s="233"/>
      <c r="L316" s="233"/>
      <c r="M316" s="237"/>
      <c r="N316" s="240"/>
      <c r="O316" s="237"/>
      <c r="P316" s="276"/>
      <c r="Q316" s="276"/>
      <c r="R316" s="245"/>
      <c r="S316" s="245"/>
      <c r="T316" s="236"/>
      <c r="U316" s="244"/>
      <c r="V316" s="244"/>
      <c r="W316" s="245"/>
      <c r="X316" s="236"/>
      <c r="Y316" s="236"/>
      <c r="Z316" s="271"/>
      <c r="AA316" s="271"/>
      <c r="AB316" s="239"/>
      <c r="AC316" s="240"/>
    </row>
    <row r="317" spans="4:29" x14ac:dyDescent="0.2">
      <c r="D317" s="246"/>
      <c r="E317" s="252"/>
      <c r="F317" s="236"/>
      <c r="G317" s="236"/>
      <c r="H317" s="236"/>
      <c r="I317" s="238"/>
      <c r="J317" s="239"/>
      <c r="K317" s="254"/>
      <c r="L317" s="255"/>
      <c r="M317" s="256"/>
      <c r="N317" s="257"/>
      <c r="O317" s="237"/>
      <c r="P317" s="276"/>
      <c r="Q317" s="276"/>
      <c r="R317" s="245"/>
      <c r="S317" s="245"/>
      <c r="T317" s="236"/>
      <c r="U317" s="244"/>
      <c r="V317" s="244"/>
      <c r="W317" s="245"/>
      <c r="X317" s="236"/>
      <c r="Y317" s="236"/>
      <c r="Z317" s="269"/>
      <c r="AA317" s="269"/>
      <c r="AB317" s="238"/>
      <c r="AC317" s="238"/>
    </row>
    <row r="318" spans="4:29" x14ac:dyDescent="0.2">
      <c r="D318" s="234"/>
      <c r="E318" s="252"/>
      <c r="F318" s="236"/>
      <c r="G318" s="237"/>
      <c r="H318" s="237"/>
      <c r="I318" s="238"/>
      <c r="J318" s="239"/>
      <c r="K318" s="233"/>
      <c r="L318" s="233"/>
      <c r="M318" s="237"/>
      <c r="N318" s="240"/>
      <c r="O318" s="237"/>
      <c r="P318" s="276"/>
      <c r="Q318" s="276"/>
      <c r="R318" s="245"/>
      <c r="S318" s="245"/>
      <c r="T318" s="236"/>
      <c r="U318" s="244"/>
      <c r="V318" s="244"/>
      <c r="W318" s="245"/>
      <c r="X318" s="236"/>
      <c r="Y318" s="236"/>
      <c r="Z318" s="271"/>
      <c r="AA318" s="271"/>
      <c r="AB318" s="239"/>
      <c r="AC318" s="240"/>
    </row>
    <row r="319" spans="4:29" x14ac:dyDescent="0.2">
      <c r="D319" s="234"/>
      <c r="E319" s="252"/>
      <c r="F319" s="236"/>
      <c r="G319" s="237"/>
      <c r="H319" s="237"/>
      <c r="I319" s="238"/>
      <c r="J319" s="239"/>
      <c r="K319" s="233"/>
      <c r="L319" s="233"/>
      <c r="M319" s="237"/>
      <c r="N319" s="240"/>
      <c r="O319" s="237"/>
      <c r="P319" s="276"/>
      <c r="Q319" s="276"/>
      <c r="R319" s="245"/>
      <c r="S319" s="245"/>
      <c r="T319" s="236"/>
      <c r="U319" s="244"/>
      <c r="V319" s="244"/>
      <c r="W319" s="245"/>
      <c r="X319" s="236"/>
      <c r="Y319" s="236"/>
      <c r="Z319" s="271"/>
      <c r="AA319" s="271"/>
      <c r="AB319" s="239"/>
      <c r="AC319" s="240"/>
    </row>
    <row r="320" spans="4:29" x14ac:dyDescent="0.2">
      <c r="D320" s="234"/>
      <c r="E320" s="252"/>
      <c r="F320" s="236"/>
      <c r="G320" s="237"/>
      <c r="H320" s="237"/>
      <c r="I320" s="238"/>
      <c r="J320" s="239"/>
      <c r="K320" s="233"/>
      <c r="L320" s="233"/>
      <c r="M320" s="237"/>
      <c r="N320" s="240"/>
      <c r="O320" s="237"/>
      <c r="P320" s="276"/>
      <c r="Q320" s="276"/>
      <c r="R320" s="245"/>
      <c r="S320" s="245"/>
      <c r="T320" s="236"/>
      <c r="U320" s="244"/>
      <c r="V320" s="244"/>
      <c r="W320" s="245"/>
      <c r="X320" s="236"/>
      <c r="Y320" s="236"/>
      <c r="Z320" s="271"/>
      <c r="AA320" s="271"/>
      <c r="AB320" s="239"/>
      <c r="AC320" s="240"/>
    </row>
    <row r="321" spans="4:29" x14ac:dyDescent="0.2">
      <c r="D321" s="246"/>
      <c r="E321" s="252"/>
      <c r="F321" s="236"/>
      <c r="G321" s="236"/>
      <c r="H321" s="236"/>
      <c r="I321" s="238"/>
      <c r="J321" s="239"/>
      <c r="K321" s="247"/>
      <c r="L321" s="248"/>
      <c r="M321" s="249"/>
      <c r="N321" s="250"/>
      <c r="O321" s="237"/>
      <c r="P321" s="276"/>
      <c r="Q321" s="276"/>
      <c r="R321" s="245"/>
      <c r="S321" s="245"/>
      <c r="T321" s="236"/>
      <c r="U321" s="244"/>
      <c r="V321" s="244"/>
      <c r="W321" s="245"/>
      <c r="X321" s="236"/>
      <c r="Y321" s="236"/>
      <c r="Z321" s="250"/>
      <c r="AA321" s="250"/>
      <c r="AB321" s="251"/>
      <c r="AC321" s="250"/>
    </row>
    <row r="322" spans="4:29" x14ac:dyDescent="0.2">
      <c r="D322" s="234"/>
      <c r="E322" s="252"/>
      <c r="F322" s="236"/>
      <c r="G322" s="236"/>
      <c r="H322" s="236"/>
      <c r="I322" s="238"/>
      <c r="J322" s="239"/>
      <c r="K322" s="241"/>
      <c r="L322" s="241"/>
      <c r="M322" s="242"/>
      <c r="N322" s="243"/>
      <c r="O322" s="237"/>
      <c r="P322" s="276"/>
      <c r="Q322" s="276"/>
      <c r="R322" s="245"/>
      <c r="S322" s="245"/>
      <c r="T322" s="236"/>
      <c r="U322" s="245"/>
      <c r="V322" s="245"/>
      <c r="W322" s="245"/>
      <c r="X322" s="236"/>
      <c r="Y322" s="236"/>
      <c r="Z322" s="241"/>
      <c r="AA322" s="241"/>
      <c r="AB322" s="238"/>
      <c r="AC322" s="238"/>
    </row>
    <row r="323" spans="4:29" x14ac:dyDescent="0.2">
      <c r="D323" s="234"/>
      <c r="E323" s="252"/>
      <c r="F323" s="236"/>
      <c r="G323" s="236"/>
      <c r="H323" s="236"/>
      <c r="I323" s="238"/>
      <c r="J323" s="239"/>
      <c r="K323" s="254"/>
      <c r="L323" s="255"/>
      <c r="M323" s="256"/>
      <c r="N323" s="257"/>
      <c r="O323" s="237"/>
      <c r="P323" s="276"/>
      <c r="Q323" s="276"/>
      <c r="R323" s="245"/>
      <c r="S323" s="245"/>
      <c r="T323" s="236"/>
      <c r="U323" s="244"/>
      <c r="V323" s="244"/>
      <c r="W323" s="245"/>
      <c r="X323" s="236"/>
      <c r="Y323" s="236"/>
      <c r="Z323" s="241"/>
      <c r="AA323" s="241"/>
      <c r="AB323" s="238"/>
      <c r="AC323" s="238"/>
    </row>
    <row r="324" spans="4:29" x14ac:dyDescent="0.2">
      <c r="D324" s="246"/>
      <c r="E324" s="252"/>
      <c r="F324" s="236"/>
      <c r="G324" s="236"/>
      <c r="H324" s="236"/>
      <c r="I324" s="238"/>
      <c r="J324" s="239"/>
      <c r="K324" s="247"/>
      <c r="L324" s="248"/>
      <c r="M324" s="249"/>
      <c r="N324" s="250"/>
      <c r="O324" s="237"/>
      <c r="P324" s="276"/>
      <c r="Q324" s="276"/>
      <c r="R324" s="245"/>
      <c r="S324" s="245"/>
      <c r="T324" s="236"/>
      <c r="U324" s="244"/>
      <c r="V324" s="244"/>
      <c r="W324" s="245"/>
      <c r="X324" s="236"/>
      <c r="Y324" s="236"/>
      <c r="Z324" s="250"/>
      <c r="AA324" s="250"/>
      <c r="AB324" s="251"/>
      <c r="AC324" s="250"/>
    </row>
    <row r="325" spans="4:29" x14ac:dyDescent="0.2">
      <c r="D325" s="246"/>
      <c r="E325" s="259"/>
      <c r="F325" s="236"/>
      <c r="G325" s="236"/>
      <c r="H325" s="236"/>
      <c r="I325" s="238"/>
      <c r="J325" s="239"/>
      <c r="K325" s="247"/>
      <c r="L325" s="248"/>
      <c r="M325" s="249"/>
      <c r="N325" s="250"/>
      <c r="O325" s="237"/>
      <c r="P325" s="276"/>
      <c r="Q325" s="276"/>
      <c r="R325" s="245"/>
      <c r="S325" s="245"/>
      <c r="T325" s="236"/>
      <c r="U325" s="244"/>
      <c r="V325" s="244"/>
      <c r="W325" s="245"/>
      <c r="X325" s="236"/>
      <c r="Y325" s="236"/>
      <c r="Z325" s="250"/>
      <c r="AA325" s="250"/>
      <c r="AB325" s="251"/>
      <c r="AC325" s="250"/>
    </row>
    <row r="326" spans="4:29" x14ac:dyDescent="0.2">
      <c r="D326" s="246"/>
      <c r="E326" s="259"/>
      <c r="F326" s="236"/>
      <c r="G326" s="236"/>
      <c r="H326" s="236"/>
      <c r="I326" s="238"/>
      <c r="J326" s="239"/>
      <c r="K326" s="247"/>
      <c r="L326" s="248"/>
      <c r="M326" s="249"/>
      <c r="N326" s="250"/>
      <c r="O326" s="237"/>
      <c r="P326" s="276"/>
      <c r="Q326" s="276"/>
      <c r="R326" s="245"/>
      <c r="S326" s="245"/>
      <c r="T326" s="236"/>
      <c r="U326" s="244"/>
      <c r="V326" s="244"/>
      <c r="W326" s="245"/>
      <c r="X326" s="236"/>
      <c r="Y326" s="236"/>
      <c r="Z326" s="250"/>
      <c r="AA326" s="250"/>
      <c r="AB326" s="251"/>
      <c r="AC326" s="250"/>
    </row>
    <row r="327" spans="4:29" x14ac:dyDescent="0.2">
      <c r="D327" s="234"/>
      <c r="E327" s="259"/>
      <c r="F327" s="236"/>
      <c r="G327" s="236"/>
      <c r="H327" s="236"/>
      <c r="I327" s="238"/>
      <c r="J327" s="239"/>
      <c r="K327" s="254"/>
      <c r="L327" s="255"/>
      <c r="M327" s="256"/>
      <c r="N327" s="257"/>
      <c r="O327" s="237"/>
      <c r="P327" s="276"/>
      <c r="Q327" s="276"/>
      <c r="R327" s="245"/>
      <c r="S327" s="245"/>
      <c r="T327" s="236"/>
      <c r="U327" s="244"/>
      <c r="V327" s="244"/>
      <c r="W327" s="245"/>
      <c r="X327" s="236"/>
      <c r="Y327" s="236"/>
      <c r="Z327" s="241"/>
      <c r="AA327" s="241"/>
      <c r="AB327" s="238"/>
      <c r="AC327" s="238"/>
    </row>
    <row r="328" spans="4:29" x14ac:dyDescent="0.2">
      <c r="D328" s="246"/>
      <c r="E328" s="259"/>
      <c r="F328" s="236"/>
      <c r="G328" s="236"/>
      <c r="H328" s="236"/>
      <c r="I328" s="238"/>
      <c r="J328" s="239"/>
      <c r="K328" s="247"/>
      <c r="L328" s="248"/>
      <c r="M328" s="249"/>
      <c r="N328" s="250"/>
      <c r="O328" s="237"/>
      <c r="P328" s="276"/>
      <c r="Q328" s="276"/>
      <c r="R328" s="245"/>
      <c r="S328" s="245"/>
      <c r="T328" s="236"/>
      <c r="U328" s="244"/>
      <c r="V328" s="244"/>
      <c r="W328" s="245"/>
      <c r="X328" s="236"/>
      <c r="Y328" s="236"/>
      <c r="Z328" s="269"/>
      <c r="AA328" s="269"/>
      <c r="AB328" s="251"/>
      <c r="AC328" s="250"/>
    </row>
    <row r="329" spans="4:29" x14ac:dyDescent="0.2">
      <c r="D329" s="234"/>
      <c r="E329" s="259"/>
      <c r="F329" s="236"/>
      <c r="G329" s="237"/>
      <c r="H329" s="237"/>
      <c r="I329" s="238"/>
      <c r="J329" s="239"/>
      <c r="K329" s="233"/>
      <c r="L329" s="233"/>
      <c r="M329" s="237"/>
      <c r="N329" s="240"/>
      <c r="O329" s="237"/>
      <c r="P329" s="276"/>
      <c r="Q329" s="276"/>
      <c r="R329" s="245"/>
      <c r="S329" s="245"/>
      <c r="T329" s="236"/>
      <c r="U329" s="244"/>
      <c r="V329" s="244"/>
      <c r="W329" s="245"/>
      <c r="X329" s="236"/>
      <c r="Y329" s="236"/>
      <c r="Z329" s="271"/>
      <c r="AA329" s="271"/>
      <c r="AB329" s="239"/>
      <c r="AC329" s="240"/>
    </row>
    <row r="330" spans="4:29" x14ac:dyDescent="0.2">
      <c r="D330" s="234"/>
      <c r="E330" s="259"/>
      <c r="F330" s="236"/>
      <c r="G330" s="236"/>
      <c r="H330" s="236"/>
      <c r="I330" s="238"/>
      <c r="J330" s="239"/>
      <c r="K330" s="241"/>
      <c r="L330" s="241"/>
      <c r="M330" s="242"/>
      <c r="N330" s="243"/>
      <c r="O330" s="237"/>
      <c r="P330" s="276"/>
      <c r="Q330" s="276"/>
      <c r="R330" s="245"/>
      <c r="S330" s="245"/>
      <c r="T330" s="236"/>
      <c r="U330" s="245"/>
      <c r="V330" s="245"/>
      <c r="W330" s="245"/>
      <c r="X330" s="236"/>
      <c r="Y330" s="236"/>
      <c r="Z330" s="241"/>
      <c r="AA330" s="241"/>
      <c r="AB330" s="238"/>
      <c r="AC330" s="238"/>
    </row>
    <row r="331" spans="4:29" x14ac:dyDescent="0.2">
      <c r="D331" s="246"/>
      <c r="E331" s="259"/>
      <c r="F331" s="236"/>
      <c r="G331" s="236"/>
      <c r="H331" s="236"/>
      <c r="I331" s="238"/>
      <c r="J331" s="239"/>
      <c r="K331" s="247"/>
      <c r="L331" s="248"/>
      <c r="M331" s="249"/>
      <c r="N331" s="250"/>
      <c r="O331" s="237"/>
      <c r="P331" s="276"/>
      <c r="Q331" s="276"/>
      <c r="R331" s="245"/>
      <c r="S331" s="245"/>
      <c r="T331" s="236"/>
      <c r="U331" s="244"/>
      <c r="V331" s="244"/>
      <c r="W331" s="245"/>
      <c r="X331" s="236"/>
      <c r="Y331" s="236"/>
      <c r="Z331" s="250"/>
      <c r="AA331" s="250"/>
      <c r="AB331" s="251"/>
      <c r="AC331" s="250"/>
    </row>
    <row r="332" spans="4:29" x14ac:dyDescent="0.2">
      <c r="D332" s="234"/>
      <c r="E332" s="259"/>
      <c r="F332" s="236"/>
      <c r="G332" s="236"/>
      <c r="H332" s="236"/>
      <c r="I332" s="238"/>
      <c r="J332" s="239"/>
      <c r="K332" s="241"/>
      <c r="L332" s="241"/>
      <c r="M332" s="242"/>
      <c r="N332" s="243"/>
      <c r="O332" s="237"/>
      <c r="P332" s="276"/>
      <c r="Q332" s="276"/>
      <c r="R332" s="245"/>
      <c r="S332" s="245"/>
      <c r="T332" s="236"/>
      <c r="U332" s="245"/>
      <c r="V332" s="245"/>
      <c r="W332" s="245"/>
      <c r="X332" s="236"/>
      <c r="Y332" s="236"/>
      <c r="Z332" s="241"/>
      <c r="AA332" s="241"/>
      <c r="AB332" s="238"/>
      <c r="AC332" s="238"/>
    </row>
    <row r="333" spans="4:29" x14ac:dyDescent="0.2">
      <c r="D333" s="234"/>
      <c r="E333" s="260"/>
      <c r="F333" s="236"/>
      <c r="G333" s="237"/>
      <c r="H333" s="237"/>
      <c r="I333" s="238"/>
      <c r="J333" s="239"/>
      <c r="K333" s="233"/>
      <c r="L333" s="233"/>
      <c r="M333" s="237"/>
      <c r="N333" s="240"/>
      <c r="O333" s="237"/>
      <c r="P333" s="276"/>
      <c r="Q333" s="276"/>
      <c r="R333" s="245"/>
      <c r="S333" s="245"/>
      <c r="T333" s="236"/>
      <c r="U333" s="244"/>
      <c r="V333" s="244"/>
      <c r="W333" s="245"/>
      <c r="X333" s="236"/>
      <c r="Y333" s="236"/>
      <c r="Z333" s="271"/>
      <c r="AA333" s="271"/>
      <c r="AB333" s="239"/>
      <c r="AC333" s="240"/>
    </row>
    <row r="334" spans="4:29" x14ac:dyDescent="0.2">
      <c r="D334" s="234"/>
      <c r="E334" s="260"/>
      <c r="F334" s="236"/>
      <c r="G334" s="237"/>
      <c r="H334" s="237"/>
      <c r="I334" s="238"/>
      <c r="J334" s="239"/>
      <c r="K334" s="233"/>
      <c r="L334" s="233"/>
      <c r="M334" s="237"/>
      <c r="N334" s="240"/>
      <c r="O334" s="237"/>
      <c r="P334" s="276"/>
      <c r="Q334" s="276"/>
      <c r="R334" s="245"/>
      <c r="S334" s="245"/>
      <c r="T334" s="236"/>
      <c r="U334" s="244"/>
      <c r="V334" s="244"/>
      <c r="W334" s="245"/>
      <c r="X334" s="236"/>
      <c r="Y334" s="236"/>
      <c r="Z334" s="271"/>
      <c r="AA334" s="271"/>
      <c r="AB334" s="239"/>
      <c r="AC334" s="240"/>
    </row>
    <row r="335" spans="4:29" x14ac:dyDescent="0.2">
      <c r="D335" s="246"/>
      <c r="E335" s="261"/>
      <c r="F335" s="236"/>
      <c r="G335" s="236"/>
      <c r="H335" s="236"/>
      <c r="I335" s="238"/>
      <c r="J335" s="239"/>
      <c r="K335" s="247"/>
      <c r="L335" s="248"/>
      <c r="M335" s="249"/>
      <c r="N335" s="250"/>
      <c r="O335" s="237"/>
      <c r="P335" s="276"/>
      <c r="Q335" s="276"/>
      <c r="R335" s="245"/>
      <c r="S335" s="245"/>
      <c r="T335" s="236"/>
      <c r="U335" s="244"/>
      <c r="V335" s="244"/>
      <c r="W335" s="245"/>
      <c r="X335" s="236"/>
      <c r="Y335" s="236"/>
      <c r="Z335" s="250"/>
      <c r="AA335" s="250"/>
      <c r="AB335" s="251"/>
      <c r="AC335" s="250"/>
    </row>
    <row r="336" spans="4:29" x14ac:dyDescent="0.2">
      <c r="D336" s="246"/>
      <c r="E336" s="261"/>
      <c r="F336" s="236"/>
      <c r="G336" s="236"/>
      <c r="H336" s="236"/>
      <c r="I336" s="238"/>
      <c r="J336" s="239"/>
      <c r="K336" s="247"/>
      <c r="L336" s="248"/>
      <c r="M336" s="249"/>
      <c r="N336" s="250"/>
      <c r="O336" s="237"/>
      <c r="P336" s="276"/>
      <c r="Q336" s="276"/>
      <c r="R336" s="245"/>
      <c r="S336" s="245"/>
      <c r="T336" s="236"/>
      <c r="U336" s="244"/>
      <c r="V336" s="244"/>
      <c r="W336" s="245"/>
      <c r="X336" s="236"/>
      <c r="Y336" s="236"/>
      <c r="Z336" s="250"/>
      <c r="AA336" s="250"/>
      <c r="AB336" s="251"/>
      <c r="AC336" s="250"/>
    </row>
    <row r="337" spans="4:29" x14ac:dyDescent="0.2">
      <c r="D337" s="234"/>
      <c r="E337" s="261"/>
      <c r="F337" s="236"/>
      <c r="G337" s="237"/>
      <c r="H337" s="237"/>
      <c r="I337" s="238"/>
      <c r="J337" s="239"/>
      <c r="K337" s="233"/>
      <c r="L337" s="233"/>
      <c r="M337" s="237"/>
      <c r="N337" s="240"/>
      <c r="O337" s="237"/>
      <c r="P337" s="276"/>
      <c r="Q337" s="276"/>
      <c r="R337" s="245"/>
      <c r="S337" s="245"/>
      <c r="T337" s="236"/>
      <c r="U337" s="244"/>
      <c r="V337" s="244"/>
      <c r="W337" s="245"/>
      <c r="X337" s="236"/>
      <c r="Y337" s="236"/>
      <c r="Z337" s="271"/>
      <c r="AA337" s="271"/>
      <c r="AB337" s="239"/>
      <c r="AC337" s="240"/>
    </row>
    <row r="338" spans="4:29" x14ac:dyDescent="0.2">
      <c r="D338" s="234"/>
      <c r="E338" s="261"/>
      <c r="F338" s="236"/>
      <c r="G338" s="236"/>
      <c r="H338" s="236"/>
      <c r="I338" s="238"/>
      <c r="J338" s="239"/>
      <c r="K338" s="241"/>
      <c r="L338" s="241"/>
      <c r="M338" s="242"/>
      <c r="N338" s="243"/>
      <c r="O338" s="237"/>
      <c r="P338" s="276"/>
      <c r="Q338" s="276"/>
      <c r="R338" s="245"/>
      <c r="S338" s="245"/>
      <c r="T338" s="236"/>
      <c r="U338" s="245"/>
      <c r="V338" s="245"/>
      <c r="W338" s="245"/>
      <c r="X338" s="236"/>
      <c r="Y338" s="236"/>
      <c r="Z338" s="241"/>
      <c r="AA338" s="241"/>
      <c r="AB338" s="238"/>
      <c r="AC338" s="238"/>
    </row>
    <row r="339" spans="4:29" x14ac:dyDescent="0.2">
      <c r="D339" s="246"/>
      <c r="E339" s="261"/>
      <c r="F339" s="236"/>
      <c r="G339" s="236"/>
      <c r="H339" s="236"/>
      <c r="I339" s="238"/>
      <c r="J339" s="239"/>
      <c r="K339" s="247"/>
      <c r="L339" s="248"/>
      <c r="M339" s="249"/>
      <c r="N339" s="250"/>
      <c r="O339" s="237"/>
      <c r="P339" s="276"/>
      <c r="Q339" s="276"/>
      <c r="R339" s="245"/>
      <c r="S339" s="245"/>
      <c r="T339" s="236"/>
      <c r="U339" s="244"/>
      <c r="V339" s="244"/>
      <c r="W339" s="245"/>
      <c r="X339" s="236"/>
      <c r="Y339" s="236"/>
      <c r="Z339" s="250"/>
      <c r="AA339" s="250"/>
      <c r="AB339" s="251"/>
      <c r="AC339" s="250"/>
    </row>
    <row r="340" spans="4:29" x14ac:dyDescent="0.2">
      <c r="D340" s="246"/>
      <c r="E340" s="261"/>
      <c r="F340" s="236"/>
      <c r="G340" s="236"/>
      <c r="H340" s="236"/>
      <c r="I340" s="238"/>
      <c r="J340" s="239"/>
      <c r="K340" s="247"/>
      <c r="L340" s="248"/>
      <c r="M340" s="249"/>
      <c r="N340" s="250"/>
      <c r="O340" s="237"/>
      <c r="P340" s="276"/>
      <c r="Q340" s="276"/>
      <c r="R340" s="245"/>
      <c r="S340" s="245"/>
      <c r="T340" s="236"/>
      <c r="U340" s="244"/>
      <c r="V340" s="244"/>
      <c r="W340" s="245"/>
      <c r="X340" s="236"/>
      <c r="Y340" s="236"/>
      <c r="Z340" s="250"/>
      <c r="AA340" s="250"/>
      <c r="AB340" s="251"/>
      <c r="AC340" s="250"/>
    </row>
    <row r="341" spans="4:29" x14ac:dyDescent="0.2">
      <c r="D341" s="246"/>
      <c r="E341" s="261"/>
      <c r="F341" s="236"/>
      <c r="G341" s="236"/>
      <c r="H341" s="236"/>
      <c r="I341" s="238"/>
      <c r="J341" s="239"/>
      <c r="K341" s="247"/>
      <c r="L341" s="248"/>
      <c r="M341" s="249"/>
      <c r="N341" s="250"/>
      <c r="O341" s="237"/>
      <c r="P341" s="276"/>
      <c r="Q341" s="276"/>
      <c r="R341" s="245"/>
      <c r="S341" s="245"/>
      <c r="T341" s="236"/>
      <c r="U341" s="244"/>
      <c r="V341" s="244"/>
      <c r="W341" s="245"/>
      <c r="X341" s="236"/>
      <c r="Y341" s="236"/>
      <c r="Z341" s="250"/>
      <c r="AA341" s="250"/>
      <c r="AB341" s="251"/>
      <c r="AC341" s="250"/>
    </row>
    <row r="342" spans="4:29" x14ac:dyDescent="0.2">
      <c r="D342" s="234"/>
      <c r="E342" s="261"/>
      <c r="F342" s="236"/>
      <c r="G342" s="237"/>
      <c r="H342" s="237"/>
      <c r="I342" s="238"/>
      <c r="J342" s="239"/>
      <c r="K342" s="233"/>
      <c r="L342" s="233"/>
      <c r="M342" s="237"/>
      <c r="N342" s="240"/>
      <c r="O342" s="237"/>
      <c r="P342" s="276"/>
      <c r="Q342" s="276"/>
      <c r="R342" s="245"/>
      <c r="S342" s="245"/>
      <c r="T342" s="236"/>
      <c r="U342" s="244"/>
      <c r="V342" s="244"/>
      <c r="W342" s="245"/>
      <c r="X342" s="236"/>
      <c r="Y342" s="236"/>
      <c r="Z342" s="271"/>
      <c r="AA342" s="271"/>
      <c r="AB342" s="239"/>
      <c r="AC342" s="240"/>
    </row>
    <row r="343" spans="4:29" x14ac:dyDescent="0.2">
      <c r="D343" s="246"/>
      <c r="E343" s="261"/>
      <c r="F343" s="236"/>
      <c r="G343" s="236"/>
      <c r="H343" s="236"/>
      <c r="I343" s="238"/>
      <c r="J343" s="239"/>
      <c r="K343" s="247"/>
      <c r="L343" s="248"/>
      <c r="M343" s="249"/>
      <c r="N343" s="250"/>
      <c r="O343" s="237"/>
      <c r="P343" s="276"/>
      <c r="Q343" s="276"/>
      <c r="R343" s="245"/>
      <c r="S343" s="245"/>
      <c r="T343" s="236"/>
      <c r="U343" s="244"/>
      <c r="V343" s="244"/>
      <c r="W343" s="245"/>
      <c r="X343" s="236"/>
      <c r="Y343" s="236"/>
      <c r="Z343" s="250"/>
      <c r="AA343" s="250"/>
      <c r="AB343" s="251"/>
      <c r="AC343" s="250"/>
    </row>
    <row r="344" spans="4:29" x14ac:dyDescent="0.2">
      <c r="D344" s="234"/>
      <c r="E344" s="261"/>
      <c r="F344" s="236"/>
      <c r="G344" s="236"/>
      <c r="H344" s="236"/>
      <c r="I344" s="238"/>
      <c r="J344" s="239"/>
      <c r="K344" s="241"/>
      <c r="L344" s="241"/>
      <c r="M344" s="242"/>
      <c r="N344" s="243"/>
      <c r="O344" s="237"/>
      <c r="P344" s="276"/>
      <c r="Q344" s="276"/>
      <c r="R344" s="245"/>
      <c r="S344" s="245"/>
      <c r="T344" s="236"/>
      <c r="U344" s="245"/>
      <c r="V344" s="245"/>
      <c r="W344" s="245"/>
      <c r="X344" s="236"/>
      <c r="Y344" s="236"/>
      <c r="Z344" s="241"/>
      <c r="AA344" s="241"/>
      <c r="AB344" s="238"/>
      <c r="AC344" s="238"/>
    </row>
    <row r="345" spans="4:29" x14ac:dyDescent="0.2">
      <c r="D345" s="246"/>
      <c r="E345" s="261"/>
      <c r="F345" s="236"/>
      <c r="G345" s="236"/>
      <c r="H345" s="236"/>
      <c r="I345" s="238"/>
      <c r="J345" s="239"/>
      <c r="K345" s="247"/>
      <c r="L345" s="248"/>
      <c r="M345" s="249"/>
      <c r="N345" s="250"/>
      <c r="O345" s="237"/>
      <c r="P345" s="276"/>
      <c r="Q345" s="276"/>
      <c r="R345" s="245"/>
      <c r="S345" s="245"/>
      <c r="T345" s="236"/>
      <c r="U345" s="244"/>
      <c r="V345" s="244"/>
      <c r="W345" s="245"/>
      <c r="X345" s="236"/>
      <c r="Y345" s="236"/>
      <c r="Z345" s="250"/>
      <c r="AA345" s="250"/>
      <c r="AB345" s="251"/>
      <c r="AC345" s="250"/>
    </row>
    <row r="346" spans="4:29" x14ac:dyDescent="0.2">
      <c r="D346" s="234"/>
      <c r="E346" s="261"/>
      <c r="F346" s="236"/>
      <c r="G346" s="237"/>
      <c r="H346" s="237"/>
      <c r="I346" s="238"/>
      <c r="J346" s="239"/>
      <c r="K346" s="247"/>
      <c r="L346" s="253"/>
      <c r="M346" s="249"/>
      <c r="N346" s="250"/>
      <c r="O346" s="237"/>
      <c r="P346" s="276"/>
      <c r="Q346" s="276"/>
      <c r="R346" s="245"/>
      <c r="S346" s="245"/>
      <c r="T346" s="236"/>
      <c r="U346" s="244"/>
      <c r="V346" s="244"/>
      <c r="W346" s="245"/>
      <c r="X346" s="236"/>
      <c r="Y346" s="236"/>
      <c r="Z346" s="271"/>
      <c r="AA346" s="271"/>
      <c r="AB346" s="239"/>
      <c r="AC346" s="240"/>
    </row>
    <row r="347" spans="4:29" x14ac:dyDescent="0.2">
      <c r="D347" s="246"/>
      <c r="E347" s="261"/>
      <c r="F347" s="236"/>
      <c r="G347" s="236"/>
      <c r="H347" s="236"/>
      <c r="I347" s="238"/>
      <c r="J347" s="239"/>
      <c r="K347" s="247"/>
      <c r="L347" s="248"/>
      <c r="M347" s="249"/>
      <c r="N347" s="250"/>
      <c r="O347" s="237"/>
      <c r="P347" s="276"/>
      <c r="Q347" s="276"/>
      <c r="R347" s="245"/>
      <c r="S347" s="245"/>
      <c r="T347" s="236"/>
      <c r="U347" s="244"/>
      <c r="V347" s="244"/>
      <c r="W347" s="245"/>
      <c r="X347" s="236"/>
      <c r="Y347" s="236"/>
      <c r="Z347" s="250"/>
      <c r="AA347" s="250"/>
      <c r="AB347" s="251"/>
      <c r="AC347" s="250"/>
    </row>
    <row r="348" spans="4:29" x14ac:dyDescent="0.2">
      <c r="D348" s="262"/>
      <c r="E348" s="262"/>
      <c r="F348" s="262"/>
      <c r="G348" s="237"/>
      <c r="H348" s="237"/>
      <c r="I348" s="233"/>
      <c r="J348" s="233"/>
      <c r="K348" s="233"/>
      <c r="L348" s="233"/>
      <c r="M348" s="233"/>
      <c r="N348" s="233"/>
      <c r="O348" s="233"/>
      <c r="P348" s="233"/>
      <c r="Q348" s="233"/>
      <c r="R348" s="276"/>
      <c r="S348" s="233"/>
      <c r="T348" s="233"/>
      <c r="U348" s="233"/>
      <c r="V348" s="233"/>
      <c r="W348" s="233"/>
      <c r="X348" s="239"/>
      <c r="Y348" s="240"/>
      <c r="Z348" s="271"/>
      <c r="AA348" s="271"/>
      <c r="AB348" s="271"/>
      <c r="AC348" s="271"/>
    </row>
    <row r="349" spans="4:29" x14ac:dyDescent="0.2">
      <c r="D349" s="35"/>
      <c r="E349" s="35"/>
      <c r="F349" s="35"/>
      <c r="G349" s="46"/>
      <c r="H349" s="46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104"/>
      <c r="U349" s="35"/>
      <c r="V349" s="35"/>
      <c r="W349" s="35"/>
      <c r="X349" s="35"/>
      <c r="Y349" s="48"/>
      <c r="Z349" s="48"/>
      <c r="AA349" s="48"/>
      <c r="AB349" s="48"/>
      <c r="AC349" s="48"/>
    </row>
    <row r="350" spans="4:29" x14ac:dyDescent="0.2">
      <c r="D350" s="35"/>
      <c r="E350" s="35"/>
      <c r="F350" s="35"/>
      <c r="G350" s="46"/>
      <c r="H350" s="46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104"/>
      <c r="U350" s="35"/>
      <c r="V350" s="35"/>
      <c r="W350" s="35"/>
      <c r="X350" s="35"/>
      <c r="Y350" s="48"/>
      <c r="Z350" s="48"/>
      <c r="AA350" s="48"/>
      <c r="AB350" s="48"/>
      <c r="AC350" s="48"/>
    </row>
    <row r="351" spans="4:29" x14ac:dyDescent="0.2">
      <c r="D351" s="35"/>
      <c r="E351" s="35"/>
      <c r="F351" s="35"/>
      <c r="G351" s="46"/>
      <c r="H351" s="46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104"/>
      <c r="U351" s="35"/>
      <c r="V351" s="35"/>
      <c r="W351" s="35"/>
      <c r="X351" s="35"/>
      <c r="Y351" s="48"/>
      <c r="Z351" s="48"/>
      <c r="AA351" s="48"/>
      <c r="AB351" s="48"/>
      <c r="AC351" s="48"/>
    </row>
    <row r="352" spans="4:29" x14ac:dyDescent="0.2">
      <c r="D352" s="111"/>
      <c r="E352" s="112"/>
      <c r="F352" s="113"/>
      <c r="G352" s="114"/>
      <c r="H352" s="114"/>
      <c r="I352" s="113"/>
      <c r="J352" s="82"/>
      <c r="K352" s="84"/>
      <c r="L352" s="84"/>
      <c r="M352" s="85"/>
      <c r="N352" s="120"/>
      <c r="O352" s="86"/>
      <c r="P352" s="86"/>
      <c r="Q352" s="86"/>
      <c r="R352" s="114"/>
      <c r="S352" s="114"/>
      <c r="T352" s="114"/>
      <c r="U352" s="121"/>
      <c r="V352" s="121"/>
      <c r="W352" s="114"/>
      <c r="X352" s="114"/>
      <c r="Y352" s="114"/>
      <c r="Z352" s="122"/>
      <c r="AA352" s="122"/>
      <c r="AB352" s="123"/>
      <c r="AC352" s="122"/>
    </row>
    <row r="353" spans="4:29" x14ac:dyDescent="0.2">
      <c r="D353" s="115"/>
      <c r="E353" s="38"/>
      <c r="F353" s="82"/>
      <c r="G353" s="83"/>
      <c r="H353" s="83"/>
      <c r="I353" s="82"/>
      <c r="J353" s="82"/>
      <c r="K353" s="84"/>
      <c r="L353" s="84"/>
      <c r="M353" s="85"/>
      <c r="N353" s="85"/>
      <c r="O353" s="86"/>
      <c r="P353" s="86"/>
      <c r="Q353" s="86"/>
      <c r="R353" s="83"/>
      <c r="S353" s="83"/>
      <c r="T353" s="83"/>
      <c r="U353" s="105"/>
      <c r="V353" s="105"/>
      <c r="W353" s="83"/>
      <c r="X353" s="83"/>
      <c r="Y353" s="83"/>
      <c r="Z353" s="106"/>
      <c r="AA353" s="106"/>
      <c r="AB353" s="107"/>
      <c r="AC353" s="124"/>
    </row>
    <row r="354" spans="4:29" x14ac:dyDescent="0.2">
      <c r="D354" s="116"/>
      <c r="E354" s="45"/>
      <c r="F354" s="87"/>
      <c r="G354" s="46"/>
      <c r="H354" s="46"/>
      <c r="I354" s="103"/>
      <c r="J354" s="50"/>
      <c r="K354" s="48"/>
      <c r="L354" s="48"/>
      <c r="M354" s="46"/>
      <c r="N354" s="60"/>
      <c r="O354" s="46"/>
      <c r="P354" s="108"/>
      <c r="Q354" s="108"/>
      <c r="R354" s="92"/>
      <c r="S354" s="92"/>
      <c r="T354" s="87"/>
      <c r="U354" s="91"/>
      <c r="V354" s="91"/>
      <c r="W354" s="92"/>
      <c r="X354" s="87"/>
      <c r="Y354" s="87"/>
      <c r="Z354" s="49"/>
      <c r="AA354" s="49"/>
      <c r="AB354" s="50"/>
      <c r="AC354" s="60"/>
    </row>
    <row r="355" spans="4:29" x14ac:dyDescent="0.2">
      <c r="D355" s="116"/>
      <c r="E355" s="45"/>
      <c r="F355" s="87"/>
      <c r="G355" s="87"/>
      <c r="H355" s="87"/>
      <c r="I355" s="103"/>
      <c r="J355" s="50"/>
      <c r="K355" s="88"/>
      <c r="L355" s="88"/>
      <c r="M355" s="89"/>
      <c r="N355" s="90"/>
      <c r="O355" s="46"/>
      <c r="P355" s="108"/>
      <c r="Q355" s="108"/>
      <c r="R355" s="92"/>
      <c r="S355" s="92"/>
      <c r="T355" s="87"/>
      <c r="U355" s="92"/>
      <c r="V355" s="92"/>
      <c r="W355" s="92"/>
      <c r="X355" s="87"/>
      <c r="Y355" s="87"/>
      <c r="Z355" s="88"/>
      <c r="AA355" s="88"/>
      <c r="AB355" s="103"/>
      <c r="AC355" s="103"/>
    </row>
    <row r="356" spans="4:29" x14ac:dyDescent="0.2">
      <c r="D356" s="117"/>
      <c r="E356" s="45"/>
      <c r="F356" s="87"/>
      <c r="G356" s="87"/>
      <c r="H356" s="87"/>
      <c r="I356" s="103"/>
      <c r="J356" s="50"/>
      <c r="K356" s="93"/>
      <c r="L356" s="94"/>
      <c r="M356" s="95"/>
      <c r="N356" s="96"/>
      <c r="O356" s="46"/>
      <c r="P356" s="108"/>
      <c r="Q356" s="108"/>
      <c r="R356" s="92"/>
      <c r="S356" s="92"/>
      <c r="T356" s="87"/>
      <c r="U356" s="91"/>
      <c r="V356" s="91"/>
      <c r="W356" s="92"/>
      <c r="X356" s="87"/>
      <c r="Y356" s="87"/>
      <c r="Z356" s="96"/>
      <c r="AA356" s="96"/>
      <c r="AB356" s="97"/>
      <c r="AC356" s="96"/>
    </row>
    <row r="357" spans="4:29" x14ac:dyDescent="0.2">
      <c r="D357" s="116"/>
      <c r="E357" s="45"/>
      <c r="F357" s="87"/>
      <c r="G357" s="87"/>
      <c r="H357" s="87"/>
      <c r="I357" s="103"/>
      <c r="J357" s="50"/>
      <c r="K357" s="88"/>
      <c r="L357" s="88"/>
      <c r="M357" s="89"/>
      <c r="N357" s="90"/>
      <c r="O357" s="46"/>
      <c r="P357" s="108"/>
      <c r="Q357" s="108"/>
      <c r="R357" s="92"/>
      <c r="S357" s="92"/>
      <c r="T357" s="87"/>
      <c r="U357" s="92"/>
      <c r="V357" s="92"/>
      <c r="W357" s="92"/>
      <c r="X357" s="87"/>
      <c r="Y357" s="87"/>
      <c r="Z357" s="88"/>
      <c r="AA357" s="88"/>
      <c r="AB357" s="103"/>
      <c r="AC357" s="103"/>
    </row>
    <row r="358" spans="4:29" x14ac:dyDescent="0.2">
      <c r="D358" s="117"/>
      <c r="E358" s="45"/>
      <c r="F358" s="87"/>
      <c r="G358" s="87"/>
      <c r="H358" s="87"/>
      <c r="I358" s="103"/>
      <c r="J358" s="50"/>
      <c r="K358" s="93"/>
      <c r="L358" s="94"/>
      <c r="M358" s="95"/>
      <c r="N358" s="96"/>
      <c r="O358" s="46"/>
      <c r="P358" s="108"/>
      <c r="Q358" s="108"/>
      <c r="R358" s="92"/>
      <c r="S358" s="92"/>
      <c r="T358" s="87"/>
      <c r="U358" s="91"/>
      <c r="V358" s="91"/>
      <c r="W358" s="92"/>
      <c r="X358" s="87"/>
      <c r="Y358" s="87"/>
      <c r="Z358" s="109"/>
      <c r="AA358" s="109"/>
      <c r="AB358" s="97"/>
      <c r="AC358" s="96"/>
    </row>
    <row r="359" spans="4:29" x14ac:dyDescent="0.2">
      <c r="D359" s="117"/>
      <c r="E359" s="45"/>
      <c r="F359" s="87"/>
      <c r="G359" s="87"/>
      <c r="H359" s="87"/>
      <c r="I359" s="103"/>
      <c r="J359" s="50"/>
      <c r="K359" s="93"/>
      <c r="L359" s="94"/>
      <c r="M359" s="95"/>
      <c r="N359" s="96"/>
      <c r="O359" s="46"/>
      <c r="P359" s="108"/>
      <c r="Q359" s="108"/>
      <c r="R359" s="92"/>
      <c r="S359" s="92"/>
      <c r="T359" s="87"/>
      <c r="U359" s="91"/>
      <c r="V359" s="91"/>
      <c r="W359" s="92"/>
      <c r="X359" s="87"/>
      <c r="Y359" s="87"/>
      <c r="Z359" s="96"/>
      <c r="AA359" s="96"/>
      <c r="AB359" s="97"/>
      <c r="AC359" s="96"/>
    </row>
    <row r="360" spans="4:29" x14ac:dyDescent="0.2">
      <c r="D360" s="116"/>
      <c r="E360" s="51"/>
      <c r="F360" s="87"/>
      <c r="G360" s="46"/>
      <c r="H360" s="46"/>
      <c r="I360" s="103"/>
      <c r="J360" s="50"/>
      <c r="K360" s="48"/>
      <c r="L360" s="48"/>
      <c r="M360" s="46"/>
      <c r="N360" s="60"/>
      <c r="O360" s="46"/>
      <c r="P360" s="108"/>
      <c r="Q360" s="108"/>
      <c r="R360" s="92"/>
      <c r="S360" s="92"/>
      <c r="T360" s="87"/>
      <c r="U360" s="91"/>
      <c r="V360" s="91"/>
      <c r="W360" s="92"/>
      <c r="X360" s="87"/>
      <c r="Y360" s="87"/>
      <c r="Z360" s="44"/>
      <c r="AA360" s="44"/>
      <c r="AB360" s="50"/>
      <c r="AC360" s="60"/>
    </row>
    <row r="361" spans="4:29" x14ac:dyDescent="0.2">
      <c r="D361" s="117"/>
      <c r="E361" s="51"/>
      <c r="F361" s="87"/>
      <c r="G361" s="87"/>
      <c r="H361" s="87"/>
      <c r="I361" s="103"/>
      <c r="J361" s="50"/>
      <c r="K361" s="93"/>
      <c r="L361" s="94"/>
      <c r="M361" s="95"/>
      <c r="N361" s="96"/>
      <c r="O361" s="46"/>
      <c r="P361" s="108"/>
      <c r="Q361" s="108"/>
      <c r="R361" s="92"/>
      <c r="S361" s="92"/>
      <c r="T361" s="87"/>
      <c r="U361" s="91"/>
      <c r="V361" s="91"/>
      <c r="W361" s="92"/>
      <c r="X361" s="87"/>
      <c r="Y361" s="87"/>
      <c r="Z361" s="109"/>
      <c r="AA361" s="109"/>
      <c r="AB361" s="97"/>
      <c r="AC361" s="96"/>
    </row>
    <row r="362" spans="4:29" x14ac:dyDescent="0.2">
      <c r="D362" s="116"/>
      <c r="E362" s="51"/>
      <c r="F362" s="87"/>
      <c r="G362" s="46"/>
      <c r="H362" s="46"/>
      <c r="I362" s="103"/>
      <c r="J362" s="50"/>
      <c r="K362" s="48"/>
      <c r="L362" s="48"/>
      <c r="M362" s="46"/>
      <c r="N362" s="60"/>
      <c r="O362" s="46"/>
      <c r="P362" s="108"/>
      <c r="Q362" s="108"/>
      <c r="R362" s="92"/>
      <c r="S362" s="92"/>
      <c r="T362" s="87"/>
      <c r="U362" s="91"/>
      <c r="V362" s="91"/>
      <c r="W362" s="92"/>
      <c r="X362" s="87"/>
      <c r="Y362" s="87"/>
      <c r="Z362" s="44"/>
      <c r="AA362" s="44"/>
      <c r="AB362" s="50"/>
      <c r="AC362" s="60"/>
    </row>
    <row r="363" spans="4:29" x14ac:dyDescent="0.2">
      <c r="D363" s="117"/>
      <c r="E363" s="51"/>
      <c r="F363" s="87"/>
      <c r="G363" s="87"/>
      <c r="H363" s="87"/>
      <c r="I363" s="103"/>
      <c r="J363" s="50"/>
      <c r="K363" s="93"/>
      <c r="L363" s="94"/>
      <c r="M363" s="95"/>
      <c r="N363" s="96"/>
      <c r="O363" s="46"/>
      <c r="P363" s="108"/>
      <c r="Q363" s="108"/>
      <c r="R363" s="92"/>
      <c r="S363" s="92"/>
      <c r="T363" s="87"/>
      <c r="U363" s="91"/>
      <c r="V363" s="91"/>
      <c r="W363" s="92"/>
      <c r="X363" s="87"/>
      <c r="Y363" s="87"/>
      <c r="Z363" s="96"/>
      <c r="AA363" s="96"/>
      <c r="AB363" s="97"/>
      <c r="AC363" s="96"/>
    </row>
    <row r="364" spans="4:29" x14ac:dyDescent="0.2">
      <c r="D364" s="116"/>
      <c r="E364" s="51"/>
      <c r="F364" s="87"/>
      <c r="G364" s="87"/>
      <c r="H364" s="87"/>
      <c r="I364" s="103"/>
      <c r="J364" s="50"/>
      <c r="K364" s="88"/>
      <c r="L364" s="88"/>
      <c r="M364" s="89"/>
      <c r="N364" s="90"/>
      <c r="O364" s="46"/>
      <c r="P364" s="108"/>
      <c r="Q364" s="108"/>
      <c r="R364" s="92"/>
      <c r="S364" s="92"/>
      <c r="T364" s="87"/>
      <c r="U364" s="92"/>
      <c r="V364" s="92"/>
      <c r="W364" s="92"/>
      <c r="X364" s="87"/>
      <c r="Y364" s="87"/>
      <c r="Z364" s="88"/>
      <c r="AA364" s="88"/>
      <c r="AB364" s="103"/>
      <c r="AC364" s="103"/>
    </row>
    <row r="365" spans="4:29" x14ac:dyDescent="0.2">
      <c r="D365" s="116"/>
      <c r="E365" s="51"/>
      <c r="F365" s="87"/>
      <c r="G365" s="46"/>
      <c r="H365" s="46"/>
      <c r="I365" s="103"/>
      <c r="J365" s="50"/>
      <c r="K365" s="48"/>
      <c r="L365" s="48"/>
      <c r="M365" s="46"/>
      <c r="N365" s="60"/>
      <c r="O365" s="46"/>
      <c r="P365" s="108"/>
      <c r="Q365" s="108"/>
      <c r="R365" s="92"/>
      <c r="S365" s="92"/>
      <c r="T365" s="87"/>
      <c r="U365" s="91"/>
      <c r="V365" s="91"/>
      <c r="W365" s="92"/>
      <c r="X365" s="87"/>
      <c r="Y365" s="87"/>
      <c r="Z365" s="44"/>
      <c r="AA365" s="44"/>
      <c r="AB365" s="50"/>
      <c r="AC365" s="60"/>
    </row>
    <row r="366" spans="4:29" x14ac:dyDescent="0.2">
      <c r="D366" s="117"/>
      <c r="E366" s="51"/>
      <c r="F366" s="87"/>
      <c r="G366" s="87"/>
      <c r="H366" s="87"/>
      <c r="I366" s="103"/>
      <c r="J366" s="50"/>
      <c r="K366" s="93"/>
      <c r="L366" s="94"/>
      <c r="M366" s="95"/>
      <c r="N366" s="96"/>
      <c r="O366" s="46"/>
      <c r="P366" s="108"/>
      <c r="Q366" s="108"/>
      <c r="R366" s="92"/>
      <c r="S366" s="92"/>
      <c r="T366" s="87"/>
      <c r="U366" s="91"/>
      <c r="V366" s="91"/>
      <c r="W366" s="92"/>
      <c r="X366" s="87"/>
      <c r="Y366" s="87"/>
      <c r="Z366" s="109"/>
      <c r="AA366" s="109"/>
      <c r="AB366" s="97"/>
      <c r="AC366" s="96"/>
    </row>
    <row r="367" spans="4:29" x14ac:dyDescent="0.2">
      <c r="D367" s="116"/>
      <c r="E367" s="51"/>
      <c r="F367" s="87"/>
      <c r="G367" s="46"/>
      <c r="H367" s="46"/>
      <c r="I367" s="103"/>
      <c r="J367" s="50"/>
      <c r="K367" s="48"/>
      <c r="L367" s="48"/>
      <c r="M367" s="46"/>
      <c r="N367" s="60"/>
      <c r="O367" s="46"/>
      <c r="P367" s="108"/>
      <c r="Q367" s="108"/>
      <c r="R367" s="92"/>
      <c r="S367" s="92"/>
      <c r="T367" s="87"/>
      <c r="U367" s="91"/>
      <c r="V367" s="91"/>
      <c r="W367" s="92"/>
      <c r="X367" s="87"/>
      <c r="Y367" s="87"/>
      <c r="Z367" s="44"/>
      <c r="AA367" s="44"/>
      <c r="AB367" s="50"/>
      <c r="AC367" s="60"/>
    </row>
    <row r="368" spans="4:29" x14ac:dyDescent="0.2">
      <c r="D368" s="116"/>
      <c r="E368" s="51"/>
      <c r="F368" s="87"/>
      <c r="G368" s="46"/>
      <c r="H368" s="46"/>
      <c r="I368" s="103"/>
      <c r="J368" s="50"/>
      <c r="K368" s="93"/>
      <c r="L368" s="98"/>
      <c r="M368" s="95"/>
      <c r="N368" s="96"/>
      <c r="O368" s="46"/>
      <c r="P368" s="108"/>
      <c r="Q368" s="108"/>
      <c r="R368" s="92"/>
      <c r="S368" s="92"/>
      <c r="T368" s="87"/>
      <c r="U368" s="91"/>
      <c r="V368" s="91"/>
      <c r="W368" s="92"/>
      <c r="X368" s="87"/>
      <c r="Y368" s="87"/>
      <c r="Z368" s="44"/>
      <c r="AA368" s="44"/>
      <c r="AB368" s="50"/>
      <c r="AC368" s="60"/>
    </row>
    <row r="369" spans="4:29" x14ac:dyDescent="0.2">
      <c r="D369" s="116"/>
      <c r="E369" s="51"/>
      <c r="F369" s="87"/>
      <c r="G369" s="46"/>
      <c r="H369" s="46"/>
      <c r="I369" s="103"/>
      <c r="J369" s="50"/>
      <c r="K369" s="93"/>
      <c r="L369" s="98"/>
      <c r="M369" s="95"/>
      <c r="N369" s="96"/>
      <c r="O369" s="46"/>
      <c r="P369" s="108"/>
      <c r="Q369" s="108"/>
      <c r="R369" s="92"/>
      <c r="S369" s="92"/>
      <c r="T369" s="87"/>
      <c r="U369" s="91"/>
      <c r="V369" s="91"/>
      <c r="W369" s="92"/>
      <c r="X369" s="87"/>
      <c r="Y369" s="87"/>
      <c r="Z369" s="44"/>
      <c r="AA369" s="44"/>
      <c r="AB369" s="50"/>
      <c r="AC369" s="60"/>
    </row>
    <row r="370" spans="4:29" x14ac:dyDescent="0.2">
      <c r="D370" s="117"/>
      <c r="E370" s="51"/>
      <c r="F370" s="87"/>
      <c r="G370" s="87"/>
      <c r="H370" s="87"/>
      <c r="I370" s="103"/>
      <c r="J370" s="50"/>
      <c r="K370" s="93"/>
      <c r="L370" s="94"/>
      <c r="M370" s="95"/>
      <c r="N370" s="96"/>
      <c r="O370" s="46"/>
      <c r="P370" s="108"/>
      <c r="Q370" s="108"/>
      <c r="R370" s="92"/>
      <c r="S370" s="92"/>
      <c r="T370" s="87"/>
      <c r="U370" s="91"/>
      <c r="V370" s="91"/>
      <c r="W370" s="92"/>
      <c r="X370" s="87"/>
      <c r="Y370" s="87"/>
      <c r="Z370" s="109"/>
      <c r="AA370" s="109"/>
      <c r="AB370" s="97"/>
      <c r="AC370" s="96"/>
    </row>
    <row r="371" spans="4:29" x14ac:dyDescent="0.2">
      <c r="D371" s="116"/>
      <c r="E371" s="51"/>
      <c r="F371" s="87"/>
      <c r="G371" s="87"/>
      <c r="H371" s="87"/>
      <c r="I371" s="103"/>
      <c r="J371" s="50"/>
      <c r="K371" s="99"/>
      <c r="L371" s="100"/>
      <c r="M371" s="101"/>
      <c r="N371" s="102"/>
      <c r="O371" s="46"/>
      <c r="P371" s="108"/>
      <c r="Q371" s="108"/>
      <c r="R371" s="92"/>
      <c r="S371" s="92"/>
      <c r="T371" s="87"/>
      <c r="U371" s="91"/>
      <c r="V371" s="91"/>
      <c r="W371" s="92"/>
      <c r="X371" s="87"/>
      <c r="Y371" s="87"/>
      <c r="Z371" s="88"/>
      <c r="AA371" s="88"/>
      <c r="AB371" s="103"/>
      <c r="AC371" s="103"/>
    </row>
    <row r="372" spans="4:29" x14ac:dyDescent="0.2">
      <c r="D372" s="117"/>
      <c r="E372" s="51"/>
      <c r="F372" s="87"/>
      <c r="G372" s="87"/>
      <c r="H372" s="87"/>
      <c r="I372" s="103"/>
      <c r="J372" s="50"/>
      <c r="K372" s="93"/>
      <c r="L372" s="94"/>
      <c r="M372" s="95"/>
      <c r="N372" s="96"/>
      <c r="O372" s="46"/>
      <c r="P372" s="108"/>
      <c r="Q372" s="108"/>
      <c r="R372" s="92"/>
      <c r="S372" s="92"/>
      <c r="T372" s="87"/>
      <c r="U372" s="91"/>
      <c r="V372" s="91"/>
      <c r="W372" s="92"/>
      <c r="X372" s="87"/>
      <c r="Y372" s="87"/>
      <c r="Z372" s="96"/>
      <c r="AA372" s="96"/>
      <c r="AB372" s="97"/>
      <c r="AC372" s="96"/>
    </row>
    <row r="373" spans="4:29" x14ac:dyDescent="0.2">
      <c r="D373" s="116"/>
      <c r="E373" s="51"/>
      <c r="F373" s="87"/>
      <c r="G373" s="46"/>
      <c r="H373" s="46"/>
      <c r="I373" s="103"/>
      <c r="J373" s="50"/>
      <c r="K373" s="48"/>
      <c r="L373" s="48"/>
      <c r="M373" s="46"/>
      <c r="N373" s="60"/>
      <c r="O373" s="46"/>
      <c r="P373" s="108"/>
      <c r="Q373" s="108"/>
      <c r="R373" s="92"/>
      <c r="S373" s="92"/>
      <c r="T373" s="87"/>
      <c r="U373" s="91"/>
      <c r="V373" s="91"/>
      <c r="W373" s="92"/>
      <c r="X373" s="87"/>
      <c r="Y373" s="87"/>
      <c r="Z373" s="44"/>
      <c r="AA373" s="44"/>
      <c r="AB373" s="50"/>
      <c r="AC373" s="60"/>
    </row>
    <row r="374" spans="4:29" x14ac:dyDescent="0.2">
      <c r="D374" s="116"/>
      <c r="E374" s="51"/>
      <c r="F374" s="87"/>
      <c r="G374" s="46"/>
      <c r="H374" s="46"/>
      <c r="I374" s="103"/>
      <c r="J374" s="50"/>
      <c r="K374" s="48"/>
      <c r="L374" s="48"/>
      <c r="M374" s="46"/>
      <c r="N374" s="60"/>
      <c r="O374" s="46"/>
      <c r="P374" s="108"/>
      <c r="Q374" s="108"/>
      <c r="R374" s="92"/>
      <c r="S374" s="92"/>
      <c r="T374" s="87"/>
      <c r="U374" s="91"/>
      <c r="V374" s="91"/>
      <c r="W374" s="92"/>
      <c r="X374" s="87"/>
      <c r="Y374" s="87"/>
      <c r="Z374" s="44"/>
      <c r="AA374" s="44"/>
      <c r="AB374" s="50"/>
      <c r="AC374" s="60"/>
    </row>
    <row r="375" spans="4:29" x14ac:dyDescent="0.2">
      <c r="D375" s="116"/>
      <c r="E375" s="51"/>
      <c r="F375" s="87"/>
      <c r="G375" s="46"/>
      <c r="H375" s="46"/>
      <c r="I375" s="103"/>
      <c r="J375" s="50"/>
      <c r="K375" s="48"/>
      <c r="L375" s="48"/>
      <c r="M375" s="46"/>
      <c r="N375" s="60"/>
      <c r="O375" s="46"/>
      <c r="P375" s="108"/>
      <c r="Q375" s="108"/>
      <c r="R375" s="92"/>
      <c r="S375" s="92"/>
      <c r="T375" s="87"/>
      <c r="U375" s="91"/>
      <c r="V375" s="91"/>
      <c r="W375" s="92"/>
      <c r="X375" s="87"/>
      <c r="Y375" s="87"/>
      <c r="Z375" s="44"/>
      <c r="AA375" s="44"/>
      <c r="AB375" s="50"/>
      <c r="AC375" s="60"/>
    </row>
    <row r="376" spans="4:29" x14ac:dyDescent="0.2">
      <c r="D376" s="117"/>
      <c r="E376" s="51"/>
      <c r="F376" s="87"/>
      <c r="G376" s="87"/>
      <c r="H376" s="87"/>
      <c r="I376" s="103"/>
      <c r="J376" s="50"/>
      <c r="K376" s="93"/>
      <c r="L376" s="94"/>
      <c r="M376" s="95"/>
      <c r="N376" s="96"/>
      <c r="O376" s="46"/>
      <c r="P376" s="108"/>
      <c r="Q376" s="108"/>
      <c r="R376" s="92"/>
      <c r="S376" s="92"/>
      <c r="T376" s="87"/>
      <c r="U376" s="91"/>
      <c r="V376" s="91"/>
      <c r="W376" s="92"/>
      <c r="X376" s="87"/>
      <c r="Y376" s="87"/>
      <c r="Z376" s="49"/>
      <c r="AA376" s="49"/>
      <c r="AB376" s="97"/>
      <c r="AC376" s="96"/>
    </row>
    <row r="377" spans="4:29" x14ac:dyDescent="0.2">
      <c r="D377" s="116"/>
      <c r="E377" s="51"/>
      <c r="F377" s="87"/>
      <c r="G377" s="46"/>
      <c r="H377" s="46"/>
      <c r="I377" s="103"/>
      <c r="J377" s="50"/>
      <c r="K377" s="48"/>
      <c r="L377" s="48"/>
      <c r="M377" s="46"/>
      <c r="N377" s="60"/>
      <c r="O377" s="46"/>
      <c r="P377" s="108"/>
      <c r="Q377" s="108"/>
      <c r="R377" s="92"/>
      <c r="S377" s="92"/>
      <c r="T377" s="87"/>
      <c r="U377" s="91"/>
      <c r="V377" s="91"/>
      <c r="W377" s="92"/>
      <c r="X377" s="87"/>
      <c r="Y377" s="87"/>
      <c r="Z377" s="49"/>
      <c r="AA377" s="49"/>
      <c r="AB377" s="50"/>
      <c r="AC377" s="60"/>
    </row>
    <row r="378" spans="4:29" x14ac:dyDescent="0.2">
      <c r="D378" s="117"/>
      <c r="E378" s="51"/>
      <c r="F378" s="87"/>
      <c r="G378" s="46"/>
      <c r="H378" s="46"/>
      <c r="I378" s="103"/>
      <c r="J378" s="50"/>
      <c r="K378" s="93"/>
      <c r="L378" s="98"/>
      <c r="M378" s="95"/>
      <c r="N378" s="96"/>
      <c r="O378" s="46"/>
      <c r="P378" s="108"/>
      <c r="Q378" s="108"/>
      <c r="R378" s="92"/>
      <c r="S378" s="92"/>
      <c r="T378" s="87"/>
      <c r="U378" s="91"/>
      <c r="V378" s="91"/>
      <c r="W378" s="92"/>
      <c r="X378" s="87"/>
      <c r="Y378" s="87"/>
      <c r="Z378" s="44"/>
      <c r="AA378" s="44"/>
      <c r="AB378" s="50"/>
      <c r="AC378" s="60"/>
    </row>
    <row r="379" spans="4:29" x14ac:dyDescent="0.2">
      <c r="D379" s="116"/>
      <c r="E379" s="51"/>
      <c r="F379" s="87"/>
      <c r="G379" s="46"/>
      <c r="H379" s="46"/>
      <c r="I379" s="103"/>
      <c r="J379" s="50"/>
      <c r="K379" s="48"/>
      <c r="L379" s="48"/>
      <c r="M379" s="46"/>
      <c r="N379" s="60"/>
      <c r="O379" s="46"/>
      <c r="P379" s="108"/>
      <c r="Q379" s="108"/>
      <c r="R379" s="92"/>
      <c r="S379" s="92"/>
      <c r="T379" s="87"/>
      <c r="U379" s="91"/>
      <c r="V379" s="91"/>
      <c r="W379" s="92"/>
      <c r="X379" s="87"/>
      <c r="Y379" s="87"/>
      <c r="Z379" s="44"/>
      <c r="AA379" s="44"/>
      <c r="AB379" s="50"/>
      <c r="AC379" s="60"/>
    </row>
    <row r="380" spans="4:29" x14ac:dyDescent="0.2">
      <c r="D380" s="116"/>
      <c r="E380" s="51"/>
      <c r="F380" s="87"/>
      <c r="G380" s="46"/>
      <c r="H380" s="46"/>
      <c r="I380" s="103"/>
      <c r="J380" s="50"/>
      <c r="K380" s="48"/>
      <c r="L380" s="48"/>
      <c r="M380" s="46"/>
      <c r="N380" s="60"/>
      <c r="O380" s="46"/>
      <c r="P380" s="108"/>
      <c r="Q380" s="108"/>
      <c r="R380" s="92"/>
      <c r="S380" s="92"/>
      <c r="T380" s="87"/>
      <c r="U380" s="91"/>
      <c r="V380" s="91"/>
      <c r="W380" s="92"/>
      <c r="X380" s="87"/>
      <c r="Y380" s="87"/>
      <c r="Z380" s="44"/>
      <c r="AA380" s="44"/>
      <c r="AB380" s="50"/>
      <c r="AC380" s="60"/>
    </row>
    <row r="381" spans="4:29" x14ac:dyDescent="0.2">
      <c r="D381" s="116"/>
      <c r="E381" s="51"/>
      <c r="F381" s="87"/>
      <c r="G381" s="46"/>
      <c r="H381" s="46"/>
      <c r="I381" s="103"/>
      <c r="J381" s="50"/>
      <c r="K381" s="48"/>
      <c r="L381" s="48"/>
      <c r="M381" s="46"/>
      <c r="N381" s="60"/>
      <c r="O381" s="46"/>
      <c r="P381" s="108"/>
      <c r="Q381" s="108"/>
      <c r="R381" s="92"/>
      <c r="S381" s="92"/>
      <c r="T381" s="87"/>
      <c r="U381" s="91"/>
      <c r="V381" s="91"/>
      <c r="W381" s="92"/>
      <c r="X381" s="87"/>
      <c r="Y381" s="87"/>
      <c r="Z381" s="44"/>
      <c r="AA381" s="44"/>
      <c r="AB381" s="50"/>
      <c r="AC381" s="60"/>
    </row>
    <row r="382" spans="4:29" x14ac:dyDescent="0.2">
      <c r="D382" s="117"/>
      <c r="E382" s="51"/>
      <c r="F382" s="87"/>
      <c r="G382" s="87"/>
      <c r="H382" s="87"/>
      <c r="I382" s="103"/>
      <c r="J382" s="50"/>
      <c r="K382" s="93"/>
      <c r="L382" s="94"/>
      <c r="M382" s="95"/>
      <c r="N382" s="96"/>
      <c r="O382" s="46"/>
      <c r="P382" s="108"/>
      <c r="Q382" s="108"/>
      <c r="R382" s="92"/>
      <c r="S382" s="92"/>
      <c r="T382" s="87"/>
      <c r="U382" s="91"/>
      <c r="V382" s="91"/>
      <c r="W382" s="92"/>
      <c r="X382" s="87"/>
      <c r="Y382" s="87"/>
      <c r="Z382" s="109"/>
      <c r="AA382" s="109"/>
      <c r="AB382" s="97"/>
      <c r="AC382" s="96"/>
    </row>
    <row r="383" spans="4:29" x14ac:dyDescent="0.2">
      <c r="D383" s="117"/>
      <c r="E383" s="51"/>
      <c r="F383" s="87"/>
      <c r="G383" s="87"/>
      <c r="H383" s="87"/>
      <c r="I383" s="103"/>
      <c r="J383" s="50"/>
      <c r="K383" s="93"/>
      <c r="L383" s="94"/>
      <c r="M383" s="95"/>
      <c r="N383" s="96"/>
      <c r="O383" s="46"/>
      <c r="P383" s="108"/>
      <c r="Q383" s="108"/>
      <c r="R383" s="92"/>
      <c r="S383" s="92"/>
      <c r="T383" s="87"/>
      <c r="U383" s="91"/>
      <c r="V383" s="91"/>
      <c r="W383" s="92"/>
      <c r="X383" s="87"/>
      <c r="Y383" s="87"/>
      <c r="Z383" s="96"/>
      <c r="AA383" s="96"/>
      <c r="AB383" s="97"/>
      <c r="AC383" s="96"/>
    </row>
    <row r="384" spans="4:29" x14ac:dyDescent="0.2">
      <c r="D384" s="116"/>
      <c r="E384" s="51"/>
      <c r="F384" s="87"/>
      <c r="G384" s="46"/>
      <c r="H384" s="46"/>
      <c r="I384" s="103"/>
      <c r="J384" s="50"/>
      <c r="K384" s="48"/>
      <c r="L384" s="48"/>
      <c r="M384" s="46"/>
      <c r="N384" s="60"/>
      <c r="O384" s="46"/>
      <c r="P384" s="108"/>
      <c r="Q384" s="108"/>
      <c r="R384" s="92"/>
      <c r="S384" s="92"/>
      <c r="T384" s="87"/>
      <c r="U384" s="91"/>
      <c r="V384" s="91"/>
      <c r="W384" s="92"/>
      <c r="X384" s="87"/>
      <c r="Y384" s="87"/>
      <c r="Z384" s="44"/>
      <c r="AA384" s="44"/>
      <c r="AB384" s="50"/>
      <c r="AC384" s="60"/>
    </row>
    <row r="385" spans="4:29" x14ac:dyDescent="0.2">
      <c r="D385" s="116"/>
      <c r="E385" s="51"/>
      <c r="F385" s="87"/>
      <c r="G385" s="87"/>
      <c r="H385" s="87"/>
      <c r="I385" s="103"/>
      <c r="J385" s="50"/>
      <c r="K385" s="99"/>
      <c r="L385" s="100"/>
      <c r="M385" s="101"/>
      <c r="N385" s="102"/>
      <c r="O385" s="46"/>
      <c r="P385" s="108"/>
      <c r="Q385" s="108"/>
      <c r="R385" s="92"/>
      <c r="S385" s="92"/>
      <c r="T385" s="87"/>
      <c r="U385" s="91"/>
      <c r="V385" s="91"/>
      <c r="W385" s="92"/>
      <c r="X385" s="87"/>
      <c r="Y385" s="87"/>
      <c r="Z385" s="88"/>
      <c r="AA385" s="88"/>
      <c r="AB385" s="103"/>
      <c r="AC385" s="103"/>
    </row>
    <row r="386" spans="4:29" x14ac:dyDescent="0.2">
      <c r="D386" s="116"/>
      <c r="E386" s="51"/>
      <c r="F386" s="87"/>
      <c r="G386" s="87"/>
      <c r="H386" s="87"/>
      <c r="I386" s="103"/>
      <c r="J386" s="50"/>
      <c r="K386" s="93"/>
      <c r="L386" s="94"/>
      <c r="M386" s="95"/>
      <c r="N386" s="96"/>
      <c r="O386" s="46"/>
      <c r="P386" s="108"/>
      <c r="Q386" s="108"/>
      <c r="R386" s="92"/>
      <c r="S386" s="92"/>
      <c r="T386" s="87"/>
      <c r="U386" s="91"/>
      <c r="V386" s="91"/>
      <c r="W386" s="92"/>
      <c r="X386" s="87"/>
      <c r="Y386" s="87"/>
      <c r="Z386" s="49"/>
      <c r="AA386" s="49"/>
      <c r="AB386" s="97"/>
      <c r="AC386" s="96"/>
    </row>
    <row r="387" spans="4:29" x14ac:dyDescent="0.2">
      <c r="D387" s="117"/>
      <c r="E387" s="51"/>
      <c r="F387" s="87"/>
      <c r="G387" s="87"/>
      <c r="H387" s="87"/>
      <c r="I387" s="103"/>
      <c r="J387" s="50"/>
      <c r="K387" s="93"/>
      <c r="L387" s="94"/>
      <c r="M387" s="95"/>
      <c r="N387" s="96"/>
      <c r="O387" s="46"/>
      <c r="P387" s="108"/>
      <c r="Q387" s="108"/>
      <c r="R387" s="92"/>
      <c r="S387" s="92"/>
      <c r="T387" s="87"/>
      <c r="U387" s="91"/>
      <c r="V387" s="91"/>
      <c r="W387" s="92"/>
      <c r="X387" s="87"/>
      <c r="Y387" s="87"/>
      <c r="Z387" s="96"/>
      <c r="AA387" s="96"/>
      <c r="AB387" s="97"/>
      <c r="AC387" s="96"/>
    </row>
    <row r="388" spans="4:29" x14ac:dyDescent="0.2">
      <c r="D388" s="117"/>
      <c r="E388" s="51"/>
      <c r="F388" s="87"/>
      <c r="G388" s="87"/>
      <c r="H388" s="87"/>
      <c r="I388" s="103"/>
      <c r="J388" s="50"/>
      <c r="K388" s="93"/>
      <c r="L388" s="94"/>
      <c r="M388" s="95"/>
      <c r="N388" s="96"/>
      <c r="O388" s="46"/>
      <c r="P388" s="108"/>
      <c r="Q388" s="108"/>
      <c r="R388" s="92"/>
      <c r="S388" s="92"/>
      <c r="T388" s="87"/>
      <c r="U388" s="91"/>
      <c r="V388" s="91"/>
      <c r="W388" s="92"/>
      <c r="X388" s="87"/>
      <c r="Y388" s="87"/>
      <c r="Z388" s="96"/>
      <c r="AA388" s="96"/>
      <c r="AB388" s="97"/>
      <c r="AC388" s="96"/>
    </row>
    <row r="389" spans="4:29" x14ac:dyDescent="0.2">
      <c r="D389" s="116"/>
      <c r="E389" s="51"/>
      <c r="F389" s="87"/>
      <c r="G389" s="46"/>
      <c r="H389" s="46"/>
      <c r="I389" s="103"/>
      <c r="J389" s="50"/>
      <c r="K389" s="48"/>
      <c r="L389" s="48"/>
      <c r="M389" s="46"/>
      <c r="N389" s="60"/>
      <c r="O389" s="46"/>
      <c r="P389" s="108"/>
      <c r="Q389" s="108"/>
      <c r="R389" s="92"/>
      <c r="S389" s="92"/>
      <c r="T389" s="87"/>
      <c r="U389" s="91"/>
      <c r="V389" s="91"/>
      <c r="W389" s="92"/>
      <c r="X389" s="87"/>
      <c r="Y389" s="87"/>
      <c r="Z389" s="44"/>
      <c r="AA389" s="44"/>
      <c r="AB389" s="50"/>
      <c r="AC389" s="60"/>
    </row>
    <row r="390" spans="4:29" x14ac:dyDescent="0.2">
      <c r="D390" s="116"/>
      <c r="E390" s="51"/>
      <c r="F390" s="87"/>
      <c r="G390" s="46"/>
      <c r="H390" s="46"/>
      <c r="I390" s="103"/>
      <c r="J390" s="50"/>
      <c r="K390" s="48"/>
      <c r="L390" s="48"/>
      <c r="M390" s="46"/>
      <c r="N390" s="60"/>
      <c r="O390" s="46"/>
      <c r="P390" s="108"/>
      <c r="Q390" s="108"/>
      <c r="R390" s="92"/>
      <c r="S390" s="92"/>
      <c r="T390" s="87"/>
      <c r="U390" s="91"/>
      <c r="V390" s="91"/>
      <c r="W390" s="92"/>
      <c r="X390" s="87"/>
      <c r="Y390" s="87"/>
      <c r="Z390" s="49"/>
      <c r="AA390" s="49"/>
      <c r="AB390" s="50"/>
      <c r="AC390" s="60"/>
    </row>
    <row r="391" spans="4:29" x14ac:dyDescent="0.2">
      <c r="D391" s="117"/>
      <c r="E391" s="51"/>
      <c r="F391" s="87"/>
      <c r="G391" s="87"/>
      <c r="H391" s="87"/>
      <c r="I391" s="103"/>
      <c r="J391" s="50"/>
      <c r="K391" s="93"/>
      <c r="L391" s="94"/>
      <c r="M391" s="95"/>
      <c r="N391" s="96"/>
      <c r="O391" s="46"/>
      <c r="P391" s="108"/>
      <c r="Q391" s="108"/>
      <c r="R391" s="92"/>
      <c r="S391" s="92"/>
      <c r="T391" s="87"/>
      <c r="U391" s="91"/>
      <c r="V391" s="91"/>
      <c r="W391" s="92"/>
      <c r="X391" s="87"/>
      <c r="Y391" s="87"/>
      <c r="Z391" s="96"/>
      <c r="AA391" s="96"/>
      <c r="AB391" s="97"/>
      <c r="AC391" s="96"/>
    </row>
    <row r="392" spans="4:29" x14ac:dyDescent="0.2">
      <c r="D392" s="117"/>
      <c r="E392" s="51"/>
      <c r="F392" s="87"/>
      <c r="G392" s="87"/>
      <c r="H392" s="87"/>
      <c r="I392" s="103"/>
      <c r="J392" s="50"/>
      <c r="K392" s="93"/>
      <c r="L392" s="94"/>
      <c r="M392" s="95"/>
      <c r="N392" s="96"/>
      <c r="O392" s="46"/>
      <c r="P392" s="108"/>
      <c r="Q392" s="108"/>
      <c r="R392" s="92"/>
      <c r="S392" s="92"/>
      <c r="T392" s="87"/>
      <c r="U392" s="91"/>
      <c r="V392" s="91"/>
      <c r="W392" s="92"/>
      <c r="X392" s="87"/>
      <c r="Y392" s="87"/>
      <c r="Z392" s="109"/>
      <c r="AA392" s="109"/>
      <c r="AB392" s="97"/>
      <c r="AC392" s="96"/>
    </row>
    <row r="393" spans="4:29" x14ac:dyDescent="0.2">
      <c r="D393" s="116"/>
      <c r="E393" s="51"/>
      <c r="F393" s="87"/>
      <c r="G393" s="87"/>
      <c r="H393" s="87"/>
      <c r="I393" s="103"/>
      <c r="J393" s="50"/>
      <c r="K393" s="93"/>
      <c r="L393" s="94"/>
      <c r="M393" s="95"/>
      <c r="N393" s="96"/>
      <c r="O393" s="46"/>
      <c r="P393" s="108"/>
      <c r="Q393" s="108"/>
      <c r="R393" s="92"/>
      <c r="S393" s="92"/>
      <c r="T393" s="87"/>
      <c r="U393" s="91"/>
      <c r="V393" s="91"/>
      <c r="W393" s="92"/>
      <c r="X393" s="87"/>
      <c r="Y393" s="87"/>
      <c r="Z393" s="49"/>
      <c r="AA393" s="49"/>
      <c r="AB393" s="97"/>
      <c r="AC393" s="96"/>
    </row>
    <row r="394" spans="4:29" x14ac:dyDescent="0.2">
      <c r="D394" s="117"/>
      <c r="E394" s="51"/>
      <c r="F394" s="87"/>
      <c r="G394" s="87"/>
      <c r="H394" s="87"/>
      <c r="I394" s="103"/>
      <c r="J394" s="50"/>
      <c r="K394" s="93"/>
      <c r="L394" s="94"/>
      <c r="M394" s="95"/>
      <c r="N394" s="96"/>
      <c r="O394" s="46"/>
      <c r="P394" s="108"/>
      <c r="Q394" s="108"/>
      <c r="R394" s="92"/>
      <c r="S394" s="92"/>
      <c r="T394" s="87"/>
      <c r="U394" s="91"/>
      <c r="V394" s="91"/>
      <c r="W394" s="92"/>
      <c r="X394" s="87"/>
      <c r="Y394" s="87"/>
      <c r="Z394" s="96"/>
      <c r="AA394" s="96"/>
      <c r="AB394" s="97"/>
      <c r="AC394" s="96"/>
    </row>
    <row r="395" spans="4:29" x14ac:dyDescent="0.2">
      <c r="D395" s="116"/>
      <c r="E395" s="51"/>
      <c r="F395" s="87"/>
      <c r="G395" s="46"/>
      <c r="H395" s="46"/>
      <c r="I395" s="103"/>
      <c r="J395" s="50"/>
      <c r="K395" s="48"/>
      <c r="L395" s="48"/>
      <c r="M395" s="46"/>
      <c r="N395" s="60"/>
      <c r="O395" s="46"/>
      <c r="P395" s="108"/>
      <c r="Q395" s="108"/>
      <c r="R395" s="92"/>
      <c r="S395" s="92"/>
      <c r="T395" s="87"/>
      <c r="U395" s="91"/>
      <c r="V395" s="91"/>
      <c r="W395" s="92"/>
      <c r="X395" s="87"/>
      <c r="Y395" s="87"/>
      <c r="Z395" s="44"/>
      <c r="AA395" s="44"/>
      <c r="AB395" s="50"/>
      <c r="AC395" s="60"/>
    </row>
    <row r="396" spans="4:29" x14ac:dyDescent="0.2">
      <c r="D396" s="116"/>
      <c r="E396" s="51"/>
      <c r="F396" s="87"/>
      <c r="G396" s="46"/>
      <c r="H396" s="46"/>
      <c r="I396" s="103"/>
      <c r="J396" s="50"/>
      <c r="K396" s="48"/>
      <c r="L396" s="48"/>
      <c r="M396" s="46"/>
      <c r="N396" s="60"/>
      <c r="O396" s="46"/>
      <c r="P396" s="108"/>
      <c r="Q396" s="108"/>
      <c r="R396" s="92"/>
      <c r="S396" s="92"/>
      <c r="T396" s="87"/>
      <c r="U396" s="91"/>
      <c r="V396" s="91"/>
      <c r="W396" s="92"/>
      <c r="X396" s="87"/>
      <c r="Y396" s="87"/>
      <c r="Z396" s="44"/>
      <c r="AA396" s="44"/>
      <c r="AB396" s="50"/>
      <c r="AC396" s="60"/>
    </row>
    <row r="397" spans="4:29" x14ac:dyDescent="0.2">
      <c r="D397" s="116"/>
      <c r="E397" s="51"/>
      <c r="F397" s="87"/>
      <c r="G397" s="46"/>
      <c r="H397" s="46"/>
      <c r="I397" s="103"/>
      <c r="J397" s="50"/>
      <c r="K397" s="48"/>
      <c r="L397" s="48"/>
      <c r="M397" s="46"/>
      <c r="N397" s="60"/>
      <c r="O397" s="46"/>
      <c r="P397" s="108"/>
      <c r="Q397" s="108"/>
      <c r="R397" s="92"/>
      <c r="S397" s="92"/>
      <c r="T397" s="87"/>
      <c r="U397" s="91"/>
      <c r="V397" s="91"/>
      <c r="W397" s="92"/>
      <c r="X397" s="87"/>
      <c r="Y397" s="87"/>
      <c r="Z397" s="44"/>
      <c r="AA397" s="44"/>
      <c r="AB397" s="50"/>
      <c r="AC397" s="60"/>
    </row>
    <row r="398" spans="4:29" x14ac:dyDescent="0.2">
      <c r="D398" s="117"/>
      <c r="E398" s="51"/>
      <c r="F398" s="87"/>
      <c r="G398" s="87"/>
      <c r="H398" s="87"/>
      <c r="I398" s="103"/>
      <c r="J398" s="50"/>
      <c r="K398" s="93"/>
      <c r="L398" s="94"/>
      <c r="M398" s="95"/>
      <c r="N398" s="96"/>
      <c r="O398" s="46"/>
      <c r="P398" s="108"/>
      <c r="Q398" s="108"/>
      <c r="R398" s="92"/>
      <c r="S398" s="92"/>
      <c r="T398" s="87"/>
      <c r="U398" s="91"/>
      <c r="V398" s="91"/>
      <c r="W398" s="92"/>
      <c r="X398" s="87"/>
      <c r="Y398" s="87"/>
      <c r="Z398" s="96"/>
      <c r="AA398" s="96"/>
      <c r="AB398" s="97"/>
      <c r="AC398" s="96"/>
    </row>
    <row r="399" spans="4:29" x14ac:dyDescent="0.2">
      <c r="D399" s="117"/>
      <c r="E399" s="51"/>
      <c r="F399" s="87"/>
      <c r="G399" s="87"/>
      <c r="H399" s="87"/>
      <c r="I399" s="103"/>
      <c r="J399" s="50"/>
      <c r="K399" s="93"/>
      <c r="L399" s="94"/>
      <c r="M399" s="95"/>
      <c r="N399" s="96"/>
      <c r="O399" s="46"/>
      <c r="P399" s="108"/>
      <c r="Q399" s="108"/>
      <c r="R399" s="92"/>
      <c r="S399" s="92"/>
      <c r="T399" s="87"/>
      <c r="U399" s="91"/>
      <c r="V399" s="91"/>
      <c r="W399" s="92"/>
      <c r="X399" s="87"/>
      <c r="Y399" s="87"/>
      <c r="Z399" s="96"/>
      <c r="AA399" s="96"/>
      <c r="AB399" s="97"/>
      <c r="AC399" s="96"/>
    </row>
    <row r="400" spans="4:29" x14ac:dyDescent="0.2">
      <c r="D400" s="117"/>
      <c r="E400" s="51"/>
      <c r="F400" s="87"/>
      <c r="G400" s="87"/>
      <c r="H400" s="87"/>
      <c r="I400" s="103"/>
      <c r="J400" s="50"/>
      <c r="K400" s="93"/>
      <c r="L400" s="94"/>
      <c r="M400" s="95"/>
      <c r="N400" s="96"/>
      <c r="O400" s="46"/>
      <c r="P400" s="108"/>
      <c r="Q400" s="108"/>
      <c r="R400" s="92"/>
      <c r="S400" s="92"/>
      <c r="T400" s="87"/>
      <c r="U400" s="91"/>
      <c r="V400" s="91"/>
      <c r="W400" s="92"/>
      <c r="X400" s="87"/>
      <c r="Y400" s="87"/>
      <c r="Z400" s="96"/>
      <c r="AA400" s="96"/>
      <c r="AB400" s="97"/>
      <c r="AC400" s="96"/>
    </row>
    <row r="401" spans="4:29" x14ac:dyDescent="0.2">
      <c r="D401" s="117"/>
      <c r="E401" s="51"/>
      <c r="F401" s="87"/>
      <c r="G401" s="87"/>
      <c r="H401" s="87"/>
      <c r="I401" s="103"/>
      <c r="J401" s="50"/>
      <c r="K401" s="93"/>
      <c r="L401" s="94"/>
      <c r="M401" s="95"/>
      <c r="N401" s="96"/>
      <c r="O401" s="46"/>
      <c r="P401" s="108"/>
      <c r="Q401" s="108"/>
      <c r="R401" s="92"/>
      <c r="S401" s="92"/>
      <c r="T401" s="87"/>
      <c r="U401" s="91"/>
      <c r="V401" s="91"/>
      <c r="W401" s="92"/>
      <c r="X401" s="87"/>
      <c r="Y401" s="87"/>
      <c r="Z401" s="109"/>
      <c r="AA401" s="109"/>
      <c r="AB401" s="97"/>
      <c r="AC401" s="96"/>
    </row>
    <row r="402" spans="4:29" x14ac:dyDescent="0.2">
      <c r="D402" s="116"/>
      <c r="E402" s="51"/>
      <c r="F402" s="87"/>
      <c r="G402" s="87"/>
      <c r="H402" s="87"/>
      <c r="I402" s="103"/>
      <c r="J402" s="50"/>
      <c r="K402" s="99"/>
      <c r="L402" s="100"/>
      <c r="M402" s="101"/>
      <c r="N402" s="102"/>
      <c r="O402" s="46"/>
      <c r="P402" s="108"/>
      <c r="Q402" s="108"/>
      <c r="R402" s="92"/>
      <c r="S402" s="92"/>
      <c r="T402" s="87"/>
      <c r="U402" s="91"/>
      <c r="V402" s="91"/>
      <c r="W402" s="92"/>
      <c r="X402" s="87"/>
      <c r="Y402" s="87"/>
      <c r="Z402" s="103"/>
      <c r="AA402" s="103"/>
      <c r="AB402" s="103"/>
      <c r="AC402" s="103"/>
    </row>
    <row r="403" spans="4:29" x14ac:dyDescent="0.2">
      <c r="D403" s="116"/>
      <c r="E403" s="51"/>
      <c r="F403" s="87"/>
      <c r="G403" s="87"/>
      <c r="H403" s="87"/>
      <c r="I403" s="103"/>
      <c r="J403" s="50"/>
      <c r="K403" s="99"/>
      <c r="L403" s="100"/>
      <c r="M403" s="101"/>
      <c r="N403" s="102"/>
      <c r="O403" s="46"/>
      <c r="P403" s="108"/>
      <c r="Q403" s="108"/>
      <c r="R403" s="92"/>
      <c r="S403" s="92"/>
      <c r="T403" s="87"/>
      <c r="U403" s="91"/>
      <c r="V403" s="91"/>
      <c r="W403" s="92"/>
      <c r="X403" s="87"/>
      <c r="Y403" s="87"/>
      <c r="Z403" s="88"/>
      <c r="AA403" s="88"/>
      <c r="AB403" s="103"/>
      <c r="AC403" s="103"/>
    </row>
    <row r="404" spans="4:29" x14ac:dyDescent="0.2">
      <c r="D404" s="116"/>
      <c r="E404" s="51"/>
      <c r="F404" s="87"/>
      <c r="G404" s="87"/>
      <c r="H404" s="87"/>
      <c r="I404" s="103"/>
      <c r="J404" s="50"/>
      <c r="K404" s="99"/>
      <c r="L404" s="100"/>
      <c r="M404" s="101"/>
      <c r="N404" s="102"/>
      <c r="O404" s="46"/>
      <c r="P404" s="108"/>
      <c r="Q404" s="108"/>
      <c r="R404" s="92"/>
      <c r="S404" s="92"/>
      <c r="T404" s="87"/>
      <c r="U404" s="91"/>
      <c r="V404" s="91"/>
      <c r="W404" s="92"/>
      <c r="X404" s="87"/>
      <c r="Y404" s="87"/>
      <c r="Z404" s="88"/>
      <c r="AA404" s="88"/>
      <c r="AB404" s="103"/>
      <c r="AC404" s="103"/>
    </row>
    <row r="405" spans="4:29" x14ac:dyDescent="0.2">
      <c r="D405" s="117"/>
      <c r="E405" s="51"/>
      <c r="F405" s="87"/>
      <c r="G405" s="87"/>
      <c r="H405" s="87"/>
      <c r="I405" s="103"/>
      <c r="J405" s="50"/>
      <c r="K405" s="93"/>
      <c r="L405" s="94"/>
      <c r="M405" s="95"/>
      <c r="N405" s="96"/>
      <c r="O405" s="46"/>
      <c r="P405" s="108"/>
      <c r="Q405" s="108"/>
      <c r="R405" s="92"/>
      <c r="S405" s="92"/>
      <c r="T405" s="87"/>
      <c r="U405" s="91"/>
      <c r="V405" s="91"/>
      <c r="W405" s="92"/>
      <c r="X405" s="87"/>
      <c r="Y405" s="87"/>
      <c r="Z405" s="96"/>
      <c r="AA405" s="96"/>
      <c r="AB405" s="97"/>
      <c r="AC405" s="96"/>
    </row>
    <row r="406" spans="4:29" x14ac:dyDescent="0.2">
      <c r="D406" s="116"/>
      <c r="E406" s="51"/>
      <c r="F406" s="87"/>
      <c r="G406" s="79"/>
      <c r="H406" s="79"/>
      <c r="I406" s="103"/>
      <c r="J406" s="50"/>
      <c r="K406" s="48"/>
      <c r="L406" s="48"/>
      <c r="M406" s="46"/>
      <c r="N406" s="60"/>
      <c r="O406" s="46"/>
      <c r="P406" s="108"/>
      <c r="Q406" s="108"/>
      <c r="R406" s="92"/>
      <c r="S406" s="92"/>
      <c r="T406" s="87"/>
      <c r="U406" s="91"/>
      <c r="V406" s="91"/>
      <c r="W406" s="92"/>
      <c r="X406" s="87"/>
      <c r="Y406" s="87"/>
      <c r="Z406" s="44"/>
      <c r="AA406" s="44"/>
      <c r="AB406" s="50"/>
      <c r="AC406" s="60"/>
    </row>
    <row r="407" spans="4:29" x14ac:dyDescent="0.2">
      <c r="D407" s="116"/>
      <c r="E407" s="51"/>
      <c r="F407" s="87"/>
      <c r="G407" s="46"/>
      <c r="H407" s="46"/>
      <c r="I407" s="103"/>
      <c r="J407" s="50"/>
      <c r="K407" s="48"/>
      <c r="L407" s="48"/>
      <c r="M407" s="46"/>
      <c r="N407" s="60"/>
      <c r="O407" s="46"/>
      <c r="P407" s="108"/>
      <c r="Q407" s="108"/>
      <c r="R407" s="92"/>
      <c r="S407" s="92"/>
      <c r="T407" s="87"/>
      <c r="U407" s="91"/>
      <c r="V407" s="91"/>
      <c r="W407" s="92"/>
      <c r="X407" s="87"/>
      <c r="Y407" s="87"/>
      <c r="Z407" s="44"/>
      <c r="AA407" s="44"/>
      <c r="AB407" s="50"/>
      <c r="AC407" s="60"/>
    </row>
    <row r="408" spans="4:29" x14ac:dyDescent="0.2">
      <c r="D408" s="117"/>
      <c r="E408" s="51"/>
      <c r="F408" s="87"/>
      <c r="G408" s="87"/>
      <c r="H408" s="87"/>
      <c r="I408" s="103"/>
      <c r="J408" s="50"/>
      <c r="K408" s="93"/>
      <c r="L408" s="94"/>
      <c r="M408" s="95"/>
      <c r="N408" s="96"/>
      <c r="O408" s="46"/>
      <c r="P408" s="108"/>
      <c r="Q408" s="108"/>
      <c r="R408" s="92"/>
      <c r="S408" s="92"/>
      <c r="T408" s="87"/>
      <c r="U408" s="91"/>
      <c r="V408" s="91"/>
      <c r="W408" s="92"/>
      <c r="X408" s="87"/>
      <c r="Y408" s="87"/>
      <c r="Z408" s="49"/>
      <c r="AA408" s="49"/>
      <c r="AB408" s="97"/>
      <c r="AC408" s="96"/>
    </row>
    <row r="409" spans="4:29" x14ac:dyDescent="0.2">
      <c r="D409" s="116"/>
      <c r="E409" s="51"/>
      <c r="F409" s="87"/>
      <c r="G409" s="46"/>
      <c r="H409" s="46"/>
      <c r="I409" s="103"/>
      <c r="J409" s="50"/>
      <c r="K409" s="48"/>
      <c r="L409" s="48"/>
      <c r="M409" s="46"/>
      <c r="N409" s="60"/>
      <c r="O409" s="46"/>
      <c r="P409" s="108"/>
      <c r="Q409" s="108"/>
      <c r="R409" s="92"/>
      <c r="S409" s="92"/>
      <c r="T409" s="87"/>
      <c r="U409" s="91"/>
      <c r="V409" s="91"/>
      <c r="W409" s="92"/>
      <c r="X409" s="87"/>
      <c r="Y409" s="87"/>
      <c r="Z409" s="44"/>
      <c r="AA409" s="44"/>
      <c r="AB409" s="50"/>
      <c r="AC409" s="60"/>
    </row>
    <row r="410" spans="4:29" x14ac:dyDescent="0.2">
      <c r="D410" s="116"/>
      <c r="E410" s="51"/>
      <c r="F410" s="87"/>
      <c r="G410" s="46"/>
      <c r="H410" s="46"/>
      <c r="I410" s="103"/>
      <c r="J410" s="50"/>
      <c r="K410" s="48"/>
      <c r="L410" s="48"/>
      <c r="M410" s="46"/>
      <c r="N410" s="60"/>
      <c r="O410" s="46"/>
      <c r="P410" s="108"/>
      <c r="Q410" s="108"/>
      <c r="R410" s="92"/>
      <c r="S410" s="92"/>
      <c r="T410" s="87"/>
      <c r="U410" s="91"/>
      <c r="V410" s="91"/>
      <c r="W410" s="92"/>
      <c r="X410" s="87"/>
      <c r="Y410" s="87"/>
      <c r="Z410" s="44"/>
      <c r="AA410" s="44"/>
      <c r="AB410" s="50"/>
      <c r="AC410" s="60"/>
    </row>
    <row r="411" spans="4:29" x14ac:dyDescent="0.2">
      <c r="D411" s="116"/>
      <c r="E411" s="51"/>
      <c r="F411" s="87"/>
      <c r="G411" s="46"/>
      <c r="H411" s="46"/>
      <c r="I411" s="103"/>
      <c r="J411" s="50"/>
      <c r="K411" s="48"/>
      <c r="L411" s="48"/>
      <c r="M411" s="46"/>
      <c r="N411" s="60"/>
      <c r="O411" s="46"/>
      <c r="P411" s="108"/>
      <c r="Q411" s="108"/>
      <c r="R411" s="92"/>
      <c r="S411" s="92"/>
      <c r="T411" s="87"/>
      <c r="U411" s="91"/>
      <c r="V411" s="91"/>
      <c r="W411" s="92"/>
      <c r="X411" s="87"/>
      <c r="Y411" s="87"/>
      <c r="Z411" s="49"/>
      <c r="AA411" s="49"/>
      <c r="AB411" s="50"/>
      <c r="AC411" s="60"/>
    </row>
    <row r="412" spans="4:29" x14ac:dyDescent="0.2">
      <c r="D412" s="116"/>
      <c r="E412" s="51"/>
      <c r="F412" s="87"/>
      <c r="G412" s="46"/>
      <c r="H412" s="46"/>
      <c r="I412" s="103"/>
      <c r="J412" s="50"/>
      <c r="K412" s="48"/>
      <c r="L412" s="48"/>
      <c r="M412" s="46"/>
      <c r="N412" s="60"/>
      <c r="O412" s="46"/>
      <c r="P412" s="108"/>
      <c r="Q412" s="108"/>
      <c r="R412" s="92"/>
      <c r="S412" s="92"/>
      <c r="T412" s="87"/>
      <c r="U412" s="91"/>
      <c r="V412" s="91"/>
      <c r="W412" s="92"/>
      <c r="X412" s="87"/>
      <c r="Y412" s="87"/>
      <c r="Z412" s="44"/>
      <c r="AA412" s="44"/>
      <c r="AB412" s="50"/>
      <c r="AC412" s="60"/>
    </row>
    <row r="413" spans="4:29" x14ac:dyDescent="0.2">
      <c r="D413" s="116"/>
      <c r="E413" s="51"/>
      <c r="F413" s="87"/>
      <c r="G413" s="87"/>
      <c r="H413" s="87"/>
      <c r="I413" s="103"/>
      <c r="J413" s="50"/>
      <c r="K413" s="99"/>
      <c r="L413" s="100"/>
      <c r="M413" s="101"/>
      <c r="N413" s="102"/>
      <c r="O413" s="46"/>
      <c r="P413" s="108"/>
      <c r="Q413" s="108"/>
      <c r="R413" s="92"/>
      <c r="S413" s="92"/>
      <c r="T413" s="87"/>
      <c r="U413" s="91"/>
      <c r="V413" s="91"/>
      <c r="W413" s="92"/>
      <c r="X413" s="87"/>
      <c r="Y413" s="87"/>
      <c r="Z413" s="88"/>
      <c r="AA413" s="88"/>
      <c r="AB413" s="103"/>
      <c r="AC413" s="103"/>
    </row>
    <row r="414" spans="4:29" x14ac:dyDescent="0.2">
      <c r="D414" s="116"/>
      <c r="E414" s="51"/>
      <c r="F414" s="87"/>
      <c r="G414" s="46"/>
      <c r="H414" s="46"/>
      <c r="I414" s="103"/>
      <c r="J414" s="50"/>
      <c r="K414" s="93"/>
      <c r="L414" s="98"/>
      <c r="M414" s="95"/>
      <c r="N414" s="96"/>
      <c r="O414" s="46"/>
      <c r="P414" s="108"/>
      <c r="Q414" s="108"/>
      <c r="R414" s="92"/>
      <c r="S414" s="92"/>
      <c r="T414" s="87"/>
      <c r="U414" s="91"/>
      <c r="V414" s="91"/>
      <c r="W414" s="92"/>
      <c r="X414" s="87"/>
      <c r="Y414" s="87"/>
      <c r="Z414" s="44"/>
      <c r="AA414" s="44"/>
      <c r="AB414" s="50"/>
      <c r="AC414" s="60"/>
    </row>
    <row r="415" spans="4:29" x14ac:dyDescent="0.2">
      <c r="D415" s="116"/>
      <c r="E415" s="51"/>
      <c r="F415" s="87"/>
      <c r="G415" s="87"/>
      <c r="H415" s="87"/>
      <c r="I415" s="103"/>
      <c r="J415" s="50"/>
      <c r="K415" s="88"/>
      <c r="L415" s="103"/>
      <c r="M415" s="87"/>
      <c r="N415" s="92"/>
      <c r="O415" s="46"/>
      <c r="P415" s="108"/>
      <c r="Q415" s="108"/>
      <c r="R415" s="92"/>
      <c r="S415" s="92"/>
      <c r="T415" s="87"/>
      <c r="U415" s="91"/>
      <c r="V415" s="91"/>
      <c r="W415" s="92"/>
      <c r="X415" s="87"/>
      <c r="Y415" s="87"/>
      <c r="Z415" s="110"/>
      <c r="AA415" s="110"/>
      <c r="AB415" s="103"/>
      <c r="AC415" s="103"/>
    </row>
    <row r="416" spans="4:29" x14ac:dyDescent="0.2">
      <c r="D416" s="116"/>
      <c r="E416" s="51"/>
      <c r="F416" s="87"/>
      <c r="G416" s="46"/>
      <c r="H416" s="46"/>
      <c r="I416" s="103"/>
      <c r="J416" s="50"/>
      <c r="K416" s="48"/>
      <c r="L416" s="48"/>
      <c r="M416" s="46"/>
      <c r="N416" s="60"/>
      <c r="O416" s="46"/>
      <c r="P416" s="108"/>
      <c r="Q416" s="108"/>
      <c r="R416" s="92"/>
      <c r="S416" s="92"/>
      <c r="T416" s="87"/>
      <c r="U416" s="91"/>
      <c r="V416" s="91"/>
      <c r="W416" s="92"/>
      <c r="X416" s="87"/>
      <c r="Y416" s="87"/>
      <c r="Z416" s="44"/>
      <c r="AA416" s="44"/>
      <c r="AB416" s="50"/>
      <c r="AC416" s="60"/>
    </row>
    <row r="417" spans="4:29" x14ac:dyDescent="0.2">
      <c r="D417" s="116"/>
      <c r="E417" s="51"/>
      <c r="F417" s="87"/>
      <c r="G417" s="46"/>
      <c r="H417" s="46"/>
      <c r="I417" s="103"/>
      <c r="J417" s="50"/>
      <c r="K417" s="48"/>
      <c r="L417" s="48"/>
      <c r="M417" s="46"/>
      <c r="N417" s="60"/>
      <c r="O417" s="46"/>
      <c r="P417" s="108"/>
      <c r="Q417" s="108"/>
      <c r="R417" s="92"/>
      <c r="S417" s="92"/>
      <c r="T417" s="87"/>
      <c r="U417" s="91"/>
      <c r="V417" s="91"/>
      <c r="W417" s="92"/>
      <c r="X417" s="87"/>
      <c r="Y417" s="87"/>
      <c r="Z417" s="44"/>
      <c r="AA417" s="44"/>
      <c r="AB417" s="50"/>
      <c r="AC417" s="60"/>
    </row>
    <row r="418" spans="4:29" x14ac:dyDescent="0.2">
      <c r="D418" s="116"/>
      <c r="E418" s="51"/>
      <c r="F418" s="87"/>
      <c r="G418" s="46"/>
      <c r="H418" s="46"/>
      <c r="I418" s="103"/>
      <c r="J418" s="50"/>
      <c r="K418" s="48"/>
      <c r="L418" s="48"/>
      <c r="M418" s="46"/>
      <c r="N418" s="60"/>
      <c r="O418" s="46"/>
      <c r="P418" s="108"/>
      <c r="Q418" s="108"/>
      <c r="R418" s="92"/>
      <c r="S418" s="92"/>
      <c r="T418" s="87"/>
      <c r="U418" s="91"/>
      <c r="V418" s="91"/>
      <c r="W418" s="92"/>
      <c r="X418" s="87"/>
      <c r="Y418" s="87"/>
      <c r="Z418" s="44"/>
      <c r="AA418" s="44"/>
      <c r="AB418" s="50"/>
      <c r="AC418" s="60"/>
    </row>
    <row r="419" spans="4:29" x14ac:dyDescent="0.2">
      <c r="D419" s="116"/>
      <c r="E419" s="51"/>
      <c r="F419" s="87"/>
      <c r="G419" s="87"/>
      <c r="H419" s="87"/>
      <c r="I419" s="103"/>
      <c r="J419" s="50"/>
      <c r="K419" s="88"/>
      <c r="L419" s="88"/>
      <c r="M419" s="89"/>
      <c r="N419" s="90"/>
      <c r="O419" s="46"/>
      <c r="P419" s="108"/>
      <c r="Q419" s="108"/>
      <c r="R419" s="92"/>
      <c r="S419" s="92"/>
      <c r="T419" s="87"/>
      <c r="U419" s="92"/>
      <c r="V419" s="92"/>
      <c r="W419" s="92"/>
      <c r="X419" s="87"/>
      <c r="Y419" s="87"/>
      <c r="Z419" s="88"/>
      <c r="AA419" s="88"/>
      <c r="AB419" s="103"/>
      <c r="AC419" s="103"/>
    </row>
    <row r="420" spans="4:29" x14ac:dyDescent="0.2">
      <c r="D420" s="116"/>
      <c r="E420" s="51"/>
      <c r="F420" s="87"/>
      <c r="G420" s="46"/>
      <c r="H420" s="46"/>
      <c r="I420" s="103"/>
      <c r="J420" s="50"/>
      <c r="K420" s="48"/>
      <c r="L420" s="48"/>
      <c r="M420" s="46"/>
      <c r="N420" s="60"/>
      <c r="O420" s="46"/>
      <c r="P420" s="108"/>
      <c r="Q420" s="108"/>
      <c r="R420" s="92"/>
      <c r="S420" s="92"/>
      <c r="T420" s="87"/>
      <c r="U420" s="91"/>
      <c r="V420" s="91"/>
      <c r="W420" s="92"/>
      <c r="X420" s="87"/>
      <c r="Y420" s="87"/>
      <c r="Z420" s="44"/>
      <c r="AA420" s="44"/>
      <c r="AB420" s="50"/>
      <c r="AC420" s="60"/>
    </row>
    <row r="421" spans="4:29" x14ac:dyDescent="0.2">
      <c r="D421" s="116"/>
      <c r="E421" s="51"/>
      <c r="F421" s="87"/>
      <c r="G421" s="46"/>
      <c r="H421" s="46"/>
      <c r="I421" s="103"/>
      <c r="J421" s="50"/>
      <c r="K421" s="48"/>
      <c r="L421" s="48"/>
      <c r="M421" s="46"/>
      <c r="N421" s="60"/>
      <c r="O421" s="46"/>
      <c r="P421" s="108"/>
      <c r="Q421" s="108"/>
      <c r="R421" s="92"/>
      <c r="S421" s="92"/>
      <c r="T421" s="87"/>
      <c r="U421" s="91"/>
      <c r="V421" s="91"/>
      <c r="W421" s="92"/>
      <c r="X421" s="87"/>
      <c r="Y421" s="87"/>
      <c r="Z421" s="44"/>
      <c r="AA421" s="44"/>
      <c r="AB421" s="50"/>
      <c r="AC421" s="60"/>
    </row>
    <row r="422" spans="4:29" x14ac:dyDescent="0.2">
      <c r="D422" s="116"/>
      <c r="E422" s="51"/>
      <c r="F422" s="87"/>
      <c r="G422" s="46"/>
      <c r="H422" s="46"/>
      <c r="I422" s="103"/>
      <c r="J422" s="50"/>
      <c r="K422" s="48"/>
      <c r="L422" s="48"/>
      <c r="M422" s="46"/>
      <c r="N422" s="60"/>
      <c r="O422" s="46"/>
      <c r="P422" s="108"/>
      <c r="Q422" s="108"/>
      <c r="R422" s="92"/>
      <c r="S422" s="92"/>
      <c r="T422" s="87"/>
      <c r="U422" s="91"/>
      <c r="V422" s="91"/>
      <c r="W422" s="92"/>
      <c r="X422" s="87"/>
      <c r="Y422" s="87"/>
      <c r="Z422" s="44"/>
      <c r="AA422" s="44"/>
      <c r="AB422" s="50"/>
      <c r="AC422" s="60"/>
    </row>
    <row r="423" spans="4:29" x14ac:dyDescent="0.2">
      <c r="D423" s="116"/>
      <c r="E423" s="51"/>
      <c r="F423" s="87"/>
      <c r="G423" s="46"/>
      <c r="H423" s="46"/>
      <c r="I423" s="103"/>
      <c r="J423" s="50"/>
      <c r="K423" s="48"/>
      <c r="L423" s="48"/>
      <c r="M423" s="46"/>
      <c r="N423" s="60"/>
      <c r="O423" s="46"/>
      <c r="P423" s="108"/>
      <c r="Q423" s="108"/>
      <c r="R423" s="92"/>
      <c r="S423" s="92"/>
      <c r="T423" s="87"/>
      <c r="U423" s="91"/>
      <c r="V423" s="91"/>
      <c r="W423" s="92"/>
      <c r="X423" s="87"/>
      <c r="Y423" s="87"/>
      <c r="Z423" s="44"/>
      <c r="AA423" s="44"/>
      <c r="AB423" s="50"/>
      <c r="AC423" s="60"/>
    </row>
    <row r="424" spans="4:29" x14ac:dyDescent="0.2">
      <c r="D424" s="116"/>
      <c r="E424" s="51"/>
      <c r="F424" s="87"/>
      <c r="G424" s="46"/>
      <c r="H424" s="46"/>
      <c r="I424" s="103"/>
      <c r="J424" s="50"/>
      <c r="K424" s="48"/>
      <c r="L424" s="48"/>
      <c r="M424" s="46"/>
      <c r="N424" s="60"/>
      <c r="O424" s="46"/>
      <c r="P424" s="108"/>
      <c r="Q424" s="108"/>
      <c r="R424" s="92"/>
      <c r="S424" s="92"/>
      <c r="T424" s="87"/>
      <c r="U424" s="91"/>
      <c r="V424" s="91"/>
      <c r="W424" s="92"/>
      <c r="X424" s="87"/>
      <c r="Y424" s="87"/>
      <c r="Z424" s="44"/>
      <c r="AA424" s="44"/>
      <c r="AB424" s="50"/>
      <c r="AC424" s="60"/>
    </row>
    <row r="425" spans="4:29" x14ac:dyDescent="0.2">
      <c r="D425" s="117"/>
      <c r="E425" s="51"/>
      <c r="F425" s="87"/>
      <c r="G425" s="87"/>
      <c r="H425" s="87"/>
      <c r="I425" s="103"/>
      <c r="J425" s="50"/>
      <c r="K425" s="93"/>
      <c r="L425" s="94"/>
      <c r="M425" s="95"/>
      <c r="N425" s="96"/>
      <c r="O425" s="46"/>
      <c r="P425" s="108"/>
      <c r="Q425" s="108"/>
      <c r="R425" s="92"/>
      <c r="S425" s="92"/>
      <c r="T425" s="87"/>
      <c r="U425" s="91"/>
      <c r="V425" s="91"/>
      <c r="W425" s="92"/>
      <c r="X425" s="87"/>
      <c r="Y425" s="87"/>
      <c r="Z425" s="96"/>
      <c r="AA425" s="96"/>
      <c r="AB425" s="97"/>
      <c r="AC425" s="96"/>
    </row>
    <row r="426" spans="4:29" x14ac:dyDescent="0.2">
      <c r="D426" s="116"/>
      <c r="E426" s="51"/>
      <c r="F426" s="87"/>
      <c r="G426" s="46"/>
      <c r="H426" s="46"/>
      <c r="I426" s="103"/>
      <c r="J426" s="50"/>
      <c r="K426" s="48"/>
      <c r="L426" s="48"/>
      <c r="M426" s="46"/>
      <c r="N426" s="60"/>
      <c r="O426" s="46"/>
      <c r="P426" s="108"/>
      <c r="Q426" s="108"/>
      <c r="R426" s="92"/>
      <c r="S426" s="92"/>
      <c r="T426" s="88"/>
      <c r="U426" s="91"/>
      <c r="V426" s="91"/>
      <c r="W426" s="92"/>
      <c r="X426" s="87"/>
      <c r="Y426" s="87"/>
      <c r="Z426" s="49"/>
      <c r="AA426" s="49"/>
      <c r="AB426" s="50"/>
      <c r="AC426" s="60"/>
    </row>
    <row r="427" spans="4:29" x14ac:dyDescent="0.2">
      <c r="D427" s="116"/>
      <c r="E427" s="51"/>
      <c r="F427" s="87"/>
      <c r="G427" s="46"/>
      <c r="H427" s="46"/>
      <c r="I427" s="103"/>
      <c r="J427" s="50"/>
      <c r="K427" s="48"/>
      <c r="L427" s="48"/>
      <c r="M427" s="46"/>
      <c r="N427" s="60"/>
      <c r="O427" s="46"/>
      <c r="P427" s="108"/>
      <c r="Q427" s="108"/>
      <c r="R427" s="92"/>
      <c r="S427" s="92"/>
      <c r="T427" s="87"/>
      <c r="U427" s="91"/>
      <c r="V427" s="91"/>
      <c r="W427" s="92"/>
      <c r="X427" s="87"/>
      <c r="Y427" s="87"/>
      <c r="Z427" s="44"/>
      <c r="AA427" s="44"/>
      <c r="AB427" s="50"/>
      <c r="AC427" s="60"/>
    </row>
    <row r="428" spans="4:29" x14ac:dyDescent="0.2">
      <c r="D428" s="117"/>
      <c r="E428" s="51"/>
      <c r="F428" s="87"/>
      <c r="G428" s="87"/>
      <c r="H428" s="87"/>
      <c r="I428" s="103"/>
      <c r="J428" s="50"/>
      <c r="K428" s="93"/>
      <c r="L428" s="94"/>
      <c r="M428" s="95"/>
      <c r="N428" s="96"/>
      <c r="O428" s="46"/>
      <c r="P428" s="108"/>
      <c r="Q428" s="108"/>
      <c r="R428" s="92"/>
      <c r="S428" s="92"/>
      <c r="T428" s="87"/>
      <c r="U428" s="91"/>
      <c r="V428" s="91"/>
      <c r="W428" s="92"/>
      <c r="X428" s="87"/>
      <c r="Y428" s="87"/>
      <c r="Z428" s="96"/>
      <c r="AA428" s="96"/>
      <c r="AB428" s="97"/>
      <c r="AC428" s="96"/>
    </row>
    <row r="429" spans="4:29" x14ac:dyDescent="0.2">
      <c r="D429" s="116"/>
      <c r="E429" s="51"/>
      <c r="F429" s="87"/>
      <c r="G429" s="46"/>
      <c r="H429" s="46"/>
      <c r="I429" s="103"/>
      <c r="J429" s="50"/>
      <c r="K429" s="48"/>
      <c r="L429" s="48"/>
      <c r="M429" s="46"/>
      <c r="N429" s="60"/>
      <c r="O429" s="46"/>
      <c r="P429" s="108"/>
      <c r="Q429" s="108"/>
      <c r="R429" s="92"/>
      <c r="S429" s="92"/>
      <c r="T429" s="87"/>
      <c r="U429" s="91"/>
      <c r="V429" s="91"/>
      <c r="W429" s="92"/>
      <c r="X429" s="87"/>
      <c r="Y429" s="87"/>
      <c r="Z429" s="44"/>
      <c r="AA429" s="44"/>
      <c r="AB429" s="50"/>
      <c r="AC429" s="60"/>
    </row>
    <row r="430" spans="4:29" x14ac:dyDescent="0.2">
      <c r="D430" s="116"/>
      <c r="E430" s="51"/>
      <c r="F430" s="87"/>
      <c r="G430" s="46"/>
      <c r="H430" s="46"/>
      <c r="I430" s="103"/>
      <c r="J430" s="50"/>
      <c r="K430" s="48"/>
      <c r="L430" s="48"/>
      <c r="M430" s="46"/>
      <c r="N430" s="60"/>
      <c r="O430" s="46"/>
      <c r="P430" s="108"/>
      <c r="Q430" s="108"/>
      <c r="R430" s="92"/>
      <c r="S430" s="92"/>
      <c r="T430" s="87"/>
      <c r="U430" s="91"/>
      <c r="V430" s="91"/>
      <c r="W430" s="92"/>
      <c r="X430" s="87"/>
      <c r="Y430" s="87"/>
      <c r="Z430" s="44"/>
      <c r="AA430" s="44"/>
      <c r="AB430" s="50"/>
      <c r="AC430" s="60"/>
    </row>
    <row r="431" spans="4:29" x14ac:dyDescent="0.2">
      <c r="D431" s="116"/>
      <c r="E431" s="51"/>
      <c r="F431" s="87"/>
      <c r="G431" s="46"/>
      <c r="H431" s="46"/>
      <c r="I431" s="103"/>
      <c r="J431" s="50"/>
      <c r="K431" s="48"/>
      <c r="L431" s="48"/>
      <c r="M431" s="46"/>
      <c r="N431" s="60"/>
      <c r="O431" s="46"/>
      <c r="P431" s="108"/>
      <c r="Q431" s="108"/>
      <c r="R431" s="92"/>
      <c r="S431" s="92"/>
      <c r="T431" s="87"/>
      <c r="U431" s="91"/>
      <c r="V431" s="91"/>
      <c r="W431" s="92"/>
      <c r="X431" s="87"/>
      <c r="Y431" s="87"/>
      <c r="Z431" s="44"/>
      <c r="AA431" s="44"/>
      <c r="AB431" s="50"/>
      <c r="AC431" s="60"/>
    </row>
    <row r="432" spans="4:29" x14ac:dyDescent="0.2">
      <c r="D432" s="116"/>
      <c r="E432" s="51"/>
      <c r="F432" s="87"/>
      <c r="G432" s="46"/>
      <c r="H432" s="46"/>
      <c r="I432" s="103"/>
      <c r="J432" s="50"/>
      <c r="K432" s="48"/>
      <c r="L432" s="48"/>
      <c r="M432" s="46"/>
      <c r="N432" s="60"/>
      <c r="O432" s="46"/>
      <c r="P432" s="108"/>
      <c r="Q432" s="108"/>
      <c r="R432" s="92"/>
      <c r="S432" s="92"/>
      <c r="T432" s="87"/>
      <c r="U432" s="91"/>
      <c r="V432" s="91"/>
      <c r="W432" s="92"/>
      <c r="X432" s="87"/>
      <c r="Y432" s="87"/>
      <c r="Z432" s="44"/>
      <c r="AA432" s="44"/>
      <c r="AB432" s="50"/>
      <c r="AC432" s="60"/>
    </row>
    <row r="433" spans="4:29" x14ac:dyDescent="0.2">
      <c r="D433" s="117"/>
      <c r="E433" s="51"/>
      <c r="F433" s="87"/>
      <c r="G433" s="87"/>
      <c r="H433" s="87"/>
      <c r="I433" s="103"/>
      <c r="J433" s="50"/>
      <c r="K433" s="99"/>
      <c r="L433" s="100"/>
      <c r="M433" s="101"/>
      <c r="N433" s="102"/>
      <c r="O433" s="46"/>
      <c r="P433" s="108"/>
      <c r="Q433" s="108"/>
      <c r="R433" s="92"/>
      <c r="S433" s="92"/>
      <c r="T433" s="87"/>
      <c r="U433" s="91"/>
      <c r="V433" s="91"/>
      <c r="W433" s="92"/>
      <c r="X433" s="87"/>
      <c r="Y433" s="87"/>
      <c r="Z433" s="49"/>
      <c r="AA433" s="49"/>
      <c r="AB433" s="103"/>
      <c r="AC433" s="103"/>
    </row>
    <row r="434" spans="4:29" x14ac:dyDescent="0.2">
      <c r="D434" s="116"/>
      <c r="E434" s="51"/>
      <c r="F434" s="87"/>
      <c r="G434" s="46"/>
      <c r="H434" s="46"/>
      <c r="I434" s="103"/>
      <c r="J434" s="50"/>
      <c r="K434" s="48"/>
      <c r="L434" s="48"/>
      <c r="M434" s="46"/>
      <c r="N434" s="60"/>
      <c r="O434" s="46"/>
      <c r="P434" s="108"/>
      <c r="Q434" s="108"/>
      <c r="R434" s="92"/>
      <c r="S434" s="92"/>
      <c r="T434" s="87"/>
      <c r="U434" s="91"/>
      <c r="V434" s="91"/>
      <c r="W434" s="92"/>
      <c r="X434" s="87"/>
      <c r="Y434" s="87"/>
      <c r="Z434" s="44"/>
      <c r="AA434" s="44"/>
      <c r="AB434" s="50"/>
      <c r="AC434" s="60"/>
    </row>
    <row r="435" spans="4:29" x14ac:dyDescent="0.2">
      <c r="D435" s="116"/>
      <c r="E435" s="51"/>
      <c r="F435" s="87"/>
      <c r="G435" s="46"/>
      <c r="H435" s="46"/>
      <c r="I435" s="103"/>
      <c r="J435" s="50"/>
      <c r="K435" s="48"/>
      <c r="L435" s="48"/>
      <c r="M435" s="46"/>
      <c r="N435" s="60"/>
      <c r="O435" s="46"/>
      <c r="P435" s="108"/>
      <c r="Q435" s="108"/>
      <c r="R435" s="92"/>
      <c r="S435" s="92"/>
      <c r="T435" s="87"/>
      <c r="U435" s="91"/>
      <c r="V435" s="91"/>
      <c r="W435" s="92"/>
      <c r="X435" s="87"/>
      <c r="Y435" s="87"/>
      <c r="Z435" s="44"/>
      <c r="AA435" s="44"/>
      <c r="AB435" s="50"/>
      <c r="AC435" s="60"/>
    </row>
    <row r="436" spans="4:29" x14ac:dyDescent="0.2">
      <c r="D436" s="116"/>
      <c r="E436" s="51"/>
      <c r="F436" s="87"/>
      <c r="G436" s="46"/>
      <c r="H436" s="46"/>
      <c r="I436" s="103"/>
      <c r="J436" s="50"/>
      <c r="K436" s="48"/>
      <c r="L436" s="48"/>
      <c r="M436" s="46"/>
      <c r="N436" s="60"/>
      <c r="O436" s="46"/>
      <c r="P436" s="108"/>
      <c r="Q436" s="108"/>
      <c r="R436" s="92"/>
      <c r="S436" s="92"/>
      <c r="T436" s="87"/>
      <c r="U436" s="91"/>
      <c r="V436" s="91"/>
      <c r="W436" s="92"/>
      <c r="X436" s="87"/>
      <c r="Y436" s="87"/>
      <c r="Z436" s="44"/>
      <c r="AA436" s="44"/>
      <c r="AB436" s="50"/>
      <c r="AC436" s="60"/>
    </row>
    <row r="437" spans="4:29" x14ac:dyDescent="0.2">
      <c r="D437" s="117"/>
      <c r="E437" s="51"/>
      <c r="F437" s="87"/>
      <c r="G437" s="87"/>
      <c r="H437" s="87"/>
      <c r="I437" s="103"/>
      <c r="J437" s="50"/>
      <c r="K437" s="93"/>
      <c r="L437" s="94"/>
      <c r="M437" s="95"/>
      <c r="N437" s="96"/>
      <c r="O437" s="46"/>
      <c r="P437" s="108"/>
      <c r="Q437" s="108"/>
      <c r="R437" s="92"/>
      <c r="S437" s="92"/>
      <c r="T437" s="87"/>
      <c r="U437" s="91"/>
      <c r="V437" s="91"/>
      <c r="W437" s="92"/>
      <c r="X437" s="87"/>
      <c r="Y437" s="87"/>
      <c r="Z437" s="96"/>
      <c r="AA437" s="96"/>
      <c r="AB437" s="97"/>
      <c r="AC437" s="96"/>
    </row>
    <row r="438" spans="4:29" x14ac:dyDescent="0.2">
      <c r="D438" s="116"/>
      <c r="E438" s="51"/>
      <c r="F438" s="87"/>
      <c r="G438" s="87"/>
      <c r="H438" s="87"/>
      <c r="I438" s="103"/>
      <c r="J438" s="50"/>
      <c r="K438" s="88"/>
      <c r="L438" s="88"/>
      <c r="M438" s="89"/>
      <c r="N438" s="90"/>
      <c r="O438" s="46"/>
      <c r="P438" s="108"/>
      <c r="Q438" s="108"/>
      <c r="R438" s="92"/>
      <c r="S438" s="92"/>
      <c r="T438" s="87"/>
      <c r="U438" s="92"/>
      <c r="V438" s="92"/>
      <c r="W438" s="92"/>
      <c r="X438" s="87"/>
      <c r="Y438" s="87"/>
      <c r="Z438" s="88"/>
      <c r="AA438" s="88"/>
      <c r="AB438" s="103"/>
      <c r="AC438" s="103"/>
    </row>
    <row r="439" spans="4:29" x14ac:dyDescent="0.2">
      <c r="D439" s="116"/>
      <c r="E439" s="51"/>
      <c r="F439" s="87"/>
      <c r="G439" s="87"/>
      <c r="H439" s="87"/>
      <c r="I439" s="103"/>
      <c r="J439" s="50"/>
      <c r="K439" s="99"/>
      <c r="L439" s="100"/>
      <c r="M439" s="101"/>
      <c r="N439" s="102"/>
      <c r="O439" s="46"/>
      <c r="P439" s="108"/>
      <c r="Q439" s="108"/>
      <c r="R439" s="92"/>
      <c r="S439" s="92"/>
      <c r="T439" s="87"/>
      <c r="U439" s="91"/>
      <c r="V439" s="91"/>
      <c r="W439" s="92"/>
      <c r="X439" s="87"/>
      <c r="Y439" s="87"/>
      <c r="Z439" s="88"/>
      <c r="AA439" s="88"/>
      <c r="AB439" s="103"/>
      <c r="AC439" s="103"/>
    </row>
    <row r="440" spans="4:29" x14ac:dyDescent="0.2">
      <c r="D440" s="117"/>
      <c r="E440" s="51"/>
      <c r="F440" s="87"/>
      <c r="G440" s="87"/>
      <c r="H440" s="87"/>
      <c r="I440" s="103"/>
      <c r="J440" s="50"/>
      <c r="K440" s="93"/>
      <c r="L440" s="94"/>
      <c r="M440" s="95"/>
      <c r="N440" s="96"/>
      <c r="O440" s="46"/>
      <c r="P440" s="108"/>
      <c r="Q440" s="108"/>
      <c r="R440" s="92"/>
      <c r="S440" s="92"/>
      <c r="T440" s="87"/>
      <c r="U440" s="91"/>
      <c r="V440" s="91"/>
      <c r="W440" s="92"/>
      <c r="X440" s="87"/>
      <c r="Y440" s="87"/>
      <c r="Z440" s="96"/>
      <c r="AA440" s="96"/>
      <c r="AB440" s="97"/>
      <c r="AC440" s="96"/>
    </row>
    <row r="441" spans="4:29" x14ac:dyDescent="0.2">
      <c r="D441" s="117"/>
      <c r="E441" s="55"/>
      <c r="F441" s="87"/>
      <c r="G441" s="87"/>
      <c r="H441" s="87"/>
      <c r="I441" s="103"/>
      <c r="J441" s="50"/>
      <c r="K441" s="93"/>
      <c r="L441" s="94"/>
      <c r="M441" s="95"/>
      <c r="N441" s="96"/>
      <c r="O441" s="46"/>
      <c r="P441" s="108"/>
      <c r="Q441" s="108"/>
      <c r="R441" s="92"/>
      <c r="S441" s="92"/>
      <c r="T441" s="87"/>
      <c r="U441" s="91"/>
      <c r="V441" s="91"/>
      <c r="W441" s="92"/>
      <c r="X441" s="87"/>
      <c r="Y441" s="87"/>
      <c r="Z441" s="96"/>
      <c r="AA441" s="96"/>
      <c r="AB441" s="97"/>
      <c r="AC441" s="96"/>
    </row>
    <row r="442" spans="4:29" x14ac:dyDescent="0.2">
      <c r="D442" s="117"/>
      <c r="E442" s="55"/>
      <c r="F442" s="87"/>
      <c r="G442" s="87"/>
      <c r="H442" s="87"/>
      <c r="I442" s="103"/>
      <c r="J442" s="50"/>
      <c r="K442" s="93"/>
      <c r="L442" s="94"/>
      <c r="M442" s="95"/>
      <c r="N442" s="96"/>
      <c r="O442" s="46"/>
      <c r="P442" s="108"/>
      <c r="Q442" s="108"/>
      <c r="R442" s="92"/>
      <c r="S442" s="92"/>
      <c r="T442" s="87"/>
      <c r="U442" s="91"/>
      <c r="V442" s="91"/>
      <c r="W442" s="92"/>
      <c r="X442" s="87"/>
      <c r="Y442" s="87"/>
      <c r="Z442" s="96"/>
      <c r="AA442" s="96"/>
      <c r="AB442" s="97"/>
      <c r="AC442" s="96"/>
    </row>
    <row r="443" spans="4:29" x14ac:dyDescent="0.2">
      <c r="D443" s="116"/>
      <c r="E443" s="55"/>
      <c r="F443" s="87"/>
      <c r="G443" s="87"/>
      <c r="H443" s="87"/>
      <c r="I443" s="103"/>
      <c r="J443" s="50"/>
      <c r="K443" s="99"/>
      <c r="L443" s="100"/>
      <c r="M443" s="101"/>
      <c r="N443" s="102"/>
      <c r="O443" s="46"/>
      <c r="P443" s="108"/>
      <c r="Q443" s="108"/>
      <c r="R443" s="92"/>
      <c r="S443" s="92"/>
      <c r="T443" s="87"/>
      <c r="U443" s="91"/>
      <c r="V443" s="91"/>
      <c r="W443" s="92"/>
      <c r="X443" s="87"/>
      <c r="Y443" s="87"/>
      <c r="Z443" s="88"/>
      <c r="AA443" s="88"/>
      <c r="AB443" s="103"/>
      <c r="AC443" s="103"/>
    </row>
    <row r="444" spans="4:29" x14ac:dyDescent="0.2">
      <c r="D444" s="117"/>
      <c r="E444" s="55"/>
      <c r="F444" s="87"/>
      <c r="G444" s="87"/>
      <c r="H444" s="87"/>
      <c r="I444" s="103"/>
      <c r="J444" s="50"/>
      <c r="K444" s="93"/>
      <c r="L444" s="94"/>
      <c r="M444" s="95"/>
      <c r="N444" s="96"/>
      <c r="O444" s="46"/>
      <c r="P444" s="108"/>
      <c r="Q444" s="108"/>
      <c r="R444" s="92"/>
      <c r="S444" s="92"/>
      <c r="T444" s="87"/>
      <c r="U444" s="91"/>
      <c r="V444" s="91"/>
      <c r="W444" s="92"/>
      <c r="X444" s="87"/>
      <c r="Y444" s="87"/>
      <c r="Z444" s="49"/>
      <c r="AA444" s="49"/>
      <c r="AB444" s="97"/>
      <c r="AC444" s="96"/>
    </row>
    <row r="445" spans="4:29" x14ac:dyDescent="0.2">
      <c r="D445" s="116"/>
      <c r="E445" s="55"/>
      <c r="F445" s="87"/>
      <c r="G445" s="46"/>
      <c r="H445" s="46"/>
      <c r="I445" s="103"/>
      <c r="J445" s="50"/>
      <c r="K445" s="48"/>
      <c r="L445" s="48"/>
      <c r="M445" s="46"/>
      <c r="N445" s="60"/>
      <c r="O445" s="46"/>
      <c r="P445" s="108"/>
      <c r="Q445" s="108"/>
      <c r="R445" s="92"/>
      <c r="S445" s="92"/>
      <c r="T445" s="87"/>
      <c r="U445" s="91"/>
      <c r="V445" s="91"/>
      <c r="W445" s="92"/>
      <c r="X445" s="87"/>
      <c r="Y445" s="87"/>
      <c r="Z445" s="44"/>
      <c r="AA445" s="44"/>
      <c r="AB445" s="50"/>
      <c r="AC445" s="60"/>
    </row>
    <row r="446" spans="4:29" x14ac:dyDescent="0.2">
      <c r="D446" s="116"/>
      <c r="E446" s="55"/>
      <c r="F446" s="87"/>
      <c r="G446" s="87"/>
      <c r="H446" s="87"/>
      <c r="I446" s="103"/>
      <c r="J446" s="50"/>
      <c r="K446" s="88"/>
      <c r="L446" s="88"/>
      <c r="M446" s="89"/>
      <c r="N446" s="90"/>
      <c r="O446" s="46"/>
      <c r="P446" s="108"/>
      <c r="Q446" s="108"/>
      <c r="R446" s="92"/>
      <c r="S446" s="92"/>
      <c r="T446" s="87"/>
      <c r="U446" s="92"/>
      <c r="V446" s="92"/>
      <c r="W446" s="92"/>
      <c r="X446" s="87"/>
      <c r="Y446" s="87"/>
      <c r="Z446" s="88"/>
      <c r="AA446" s="88"/>
      <c r="AB446" s="103"/>
      <c r="AC446" s="103"/>
    </row>
    <row r="447" spans="4:29" x14ac:dyDescent="0.2">
      <c r="D447" s="117"/>
      <c r="E447" s="55"/>
      <c r="F447" s="87"/>
      <c r="G447" s="87"/>
      <c r="H447" s="87"/>
      <c r="I447" s="103"/>
      <c r="J447" s="50"/>
      <c r="K447" s="93"/>
      <c r="L447" s="94"/>
      <c r="M447" s="95"/>
      <c r="N447" s="96"/>
      <c r="O447" s="46"/>
      <c r="P447" s="108"/>
      <c r="Q447" s="108"/>
      <c r="R447" s="92"/>
      <c r="S447" s="92"/>
      <c r="T447" s="87"/>
      <c r="U447" s="91"/>
      <c r="V447" s="91"/>
      <c r="W447" s="92"/>
      <c r="X447" s="87"/>
      <c r="Y447" s="87"/>
      <c r="Z447" s="96"/>
      <c r="AA447" s="96"/>
      <c r="AB447" s="97"/>
      <c r="AC447" s="96"/>
    </row>
    <row r="448" spans="4:29" x14ac:dyDescent="0.2">
      <c r="D448" s="116"/>
      <c r="E448" s="55"/>
      <c r="F448" s="87"/>
      <c r="G448" s="87"/>
      <c r="H448" s="87"/>
      <c r="I448" s="103"/>
      <c r="J448" s="50"/>
      <c r="K448" s="88"/>
      <c r="L448" s="88"/>
      <c r="M448" s="89"/>
      <c r="N448" s="90"/>
      <c r="O448" s="46"/>
      <c r="P448" s="108"/>
      <c r="Q448" s="108"/>
      <c r="R448" s="92"/>
      <c r="S448" s="92"/>
      <c r="T448" s="87"/>
      <c r="U448" s="92"/>
      <c r="V448" s="92"/>
      <c r="W448" s="92"/>
      <c r="X448" s="87"/>
      <c r="Y448" s="87"/>
      <c r="Z448" s="88"/>
      <c r="AA448" s="88"/>
      <c r="AB448" s="103"/>
      <c r="AC448" s="103"/>
    </row>
    <row r="449" spans="4:29" x14ac:dyDescent="0.2">
      <c r="D449" s="116"/>
      <c r="E449" s="118"/>
      <c r="F449" s="87"/>
      <c r="G449" s="46"/>
      <c r="H449" s="46"/>
      <c r="I449" s="103"/>
      <c r="J449" s="50"/>
      <c r="K449" s="48"/>
      <c r="L449" s="48"/>
      <c r="M449" s="46"/>
      <c r="N449" s="60"/>
      <c r="O449" s="46"/>
      <c r="P449" s="108"/>
      <c r="Q449" s="108"/>
      <c r="R449" s="92"/>
      <c r="S449" s="92"/>
      <c r="T449" s="87"/>
      <c r="U449" s="91"/>
      <c r="V449" s="91"/>
      <c r="W449" s="92"/>
      <c r="X449" s="87"/>
      <c r="Y449" s="87"/>
      <c r="Z449" s="44"/>
      <c r="AA449" s="44"/>
      <c r="AB449" s="50"/>
      <c r="AC449" s="60"/>
    </row>
    <row r="450" spans="4:29" x14ac:dyDescent="0.2">
      <c r="D450" s="116"/>
      <c r="E450" s="118"/>
      <c r="F450" s="87"/>
      <c r="G450" s="46"/>
      <c r="H450" s="46"/>
      <c r="I450" s="103"/>
      <c r="J450" s="50"/>
      <c r="K450" s="48"/>
      <c r="L450" s="48"/>
      <c r="M450" s="46"/>
      <c r="N450" s="60"/>
      <c r="O450" s="46"/>
      <c r="P450" s="108"/>
      <c r="Q450" s="108"/>
      <c r="R450" s="92"/>
      <c r="S450" s="92"/>
      <c r="T450" s="87"/>
      <c r="U450" s="91"/>
      <c r="V450" s="91"/>
      <c r="W450" s="92"/>
      <c r="X450" s="87"/>
      <c r="Y450" s="87"/>
      <c r="Z450" s="44"/>
      <c r="AA450" s="44"/>
      <c r="AB450" s="50"/>
      <c r="AC450" s="60"/>
    </row>
    <row r="451" spans="4:29" x14ac:dyDescent="0.2">
      <c r="D451" s="117"/>
      <c r="E451" s="119"/>
      <c r="F451" s="87"/>
      <c r="G451" s="87"/>
      <c r="H451" s="87"/>
      <c r="I451" s="103"/>
      <c r="J451" s="50"/>
      <c r="K451" s="93"/>
      <c r="L451" s="94"/>
      <c r="M451" s="95"/>
      <c r="N451" s="96"/>
      <c r="O451" s="46"/>
      <c r="P451" s="108"/>
      <c r="Q451" s="108"/>
      <c r="R451" s="92"/>
      <c r="S451" s="92"/>
      <c r="T451" s="87"/>
      <c r="U451" s="91"/>
      <c r="V451" s="91"/>
      <c r="W451" s="92"/>
      <c r="X451" s="87"/>
      <c r="Y451" s="87"/>
      <c r="Z451" s="96"/>
      <c r="AA451" s="96"/>
      <c r="AB451" s="97"/>
      <c r="AC451" s="96"/>
    </row>
    <row r="452" spans="4:29" x14ac:dyDescent="0.2">
      <c r="D452" s="117"/>
      <c r="E452" s="119"/>
      <c r="F452" s="87"/>
      <c r="G452" s="87"/>
      <c r="H452" s="87"/>
      <c r="I452" s="103"/>
      <c r="J452" s="50"/>
      <c r="K452" s="93"/>
      <c r="L452" s="94"/>
      <c r="M452" s="95"/>
      <c r="N452" s="96"/>
      <c r="O452" s="46"/>
      <c r="P452" s="108"/>
      <c r="Q452" s="108"/>
      <c r="R452" s="92"/>
      <c r="S452" s="92"/>
      <c r="T452" s="87"/>
      <c r="U452" s="91"/>
      <c r="V452" s="91"/>
      <c r="W452" s="92"/>
      <c r="X452" s="87"/>
      <c r="Y452" s="87"/>
      <c r="Z452" s="96"/>
      <c r="AA452" s="96"/>
      <c r="AB452" s="97"/>
      <c r="AC452" s="96"/>
    </row>
    <row r="453" spans="4:29" x14ac:dyDescent="0.2">
      <c r="D453" s="116"/>
      <c r="E453" s="119"/>
      <c r="F453" s="87"/>
      <c r="G453" s="46"/>
      <c r="H453" s="46"/>
      <c r="I453" s="103"/>
      <c r="J453" s="50"/>
      <c r="K453" s="48"/>
      <c r="L453" s="48"/>
      <c r="M453" s="46"/>
      <c r="N453" s="60"/>
      <c r="O453" s="46"/>
      <c r="P453" s="108"/>
      <c r="Q453" s="108"/>
      <c r="R453" s="92"/>
      <c r="S453" s="92"/>
      <c r="T453" s="87"/>
      <c r="U453" s="91"/>
      <c r="V453" s="91"/>
      <c r="W453" s="92"/>
      <c r="X453" s="87"/>
      <c r="Y453" s="87"/>
      <c r="Z453" s="44"/>
      <c r="AA453" s="44"/>
      <c r="AB453" s="50"/>
      <c r="AC453" s="60"/>
    </row>
    <row r="454" spans="4:29" x14ac:dyDescent="0.2">
      <c r="D454" s="116"/>
      <c r="E454" s="119"/>
      <c r="F454" s="87"/>
      <c r="G454" s="87"/>
      <c r="H454" s="87"/>
      <c r="I454" s="103"/>
      <c r="J454" s="50"/>
      <c r="K454" s="88"/>
      <c r="L454" s="88"/>
      <c r="M454" s="89"/>
      <c r="N454" s="90"/>
      <c r="O454" s="46"/>
      <c r="P454" s="108"/>
      <c r="Q454" s="108"/>
      <c r="R454" s="92"/>
      <c r="S454" s="92"/>
      <c r="T454" s="87"/>
      <c r="U454" s="92"/>
      <c r="V454" s="92"/>
      <c r="W454" s="92"/>
      <c r="X454" s="87"/>
      <c r="Y454" s="87"/>
      <c r="Z454" s="88"/>
      <c r="AA454" s="88"/>
      <c r="AB454" s="103"/>
      <c r="AC454" s="103"/>
    </row>
    <row r="455" spans="4:29" x14ac:dyDescent="0.2">
      <c r="D455" s="117"/>
      <c r="E455" s="119"/>
      <c r="F455" s="87"/>
      <c r="G455" s="87"/>
      <c r="H455" s="87"/>
      <c r="I455" s="103"/>
      <c r="J455" s="50"/>
      <c r="K455" s="93"/>
      <c r="L455" s="94"/>
      <c r="M455" s="95"/>
      <c r="N455" s="96"/>
      <c r="O455" s="46"/>
      <c r="P455" s="108"/>
      <c r="Q455" s="108"/>
      <c r="R455" s="92"/>
      <c r="S455" s="92"/>
      <c r="T455" s="87"/>
      <c r="U455" s="91"/>
      <c r="V455" s="91"/>
      <c r="W455" s="92"/>
      <c r="X455" s="87"/>
      <c r="Y455" s="87"/>
      <c r="Z455" s="96"/>
      <c r="AA455" s="96"/>
      <c r="AB455" s="97"/>
      <c r="AC455" s="96"/>
    </row>
    <row r="456" spans="4:29" x14ac:dyDescent="0.2">
      <c r="D456" s="117"/>
      <c r="E456" s="119"/>
      <c r="F456" s="87"/>
      <c r="G456" s="87"/>
      <c r="H456" s="87"/>
      <c r="I456" s="103"/>
      <c r="J456" s="50"/>
      <c r="K456" s="93"/>
      <c r="L456" s="94"/>
      <c r="M456" s="95"/>
      <c r="N456" s="96"/>
      <c r="O456" s="46"/>
      <c r="P456" s="108"/>
      <c r="Q456" s="108"/>
      <c r="R456" s="92"/>
      <c r="S456" s="92"/>
      <c r="T456" s="87"/>
      <c r="U456" s="91"/>
      <c r="V456" s="91"/>
      <c r="W456" s="92"/>
      <c r="X456" s="87"/>
      <c r="Y456" s="87"/>
      <c r="Z456" s="96"/>
      <c r="AA456" s="96"/>
      <c r="AB456" s="97"/>
      <c r="AC456" s="96"/>
    </row>
    <row r="457" spans="4:29" x14ac:dyDescent="0.2">
      <c r="D457" s="117"/>
      <c r="E457" s="119"/>
      <c r="F457" s="87"/>
      <c r="G457" s="87"/>
      <c r="H457" s="87"/>
      <c r="I457" s="103"/>
      <c r="J457" s="50"/>
      <c r="K457" s="93"/>
      <c r="L457" s="94"/>
      <c r="M457" s="95"/>
      <c r="N457" s="96"/>
      <c r="O457" s="46"/>
      <c r="P457" s="108"/>
      <c r="Q457" s="108"/>
      <c r="R457" s="92"/>
      <c r="S457" s="92"/>
      <c r="T457" s="87"/>
      <c r="U457" s="91"/>
      <c r="V457" s="91"/>
      <c r="W457" s="92"/>
      <c r="X457" s="87"/>
      <c r="Y457" s="87"/>
      <c r="Z457" s="96"/>
      <c r="AA457" s="96"/>
      <c r="AB457" s="97"/>
      <c r="AC457" s="96"/>
    </row>
    <row r="458" spans="4:29" x14ac:dyDescent="0.2">
      <c r="D458" s="116"/>
      <c r="E458" s="119"/>
      <c r="F458" s="87"/>
      <c r="G458" s="46"/>
      <c r="H458" s="46"/>
      <c r="I458" s="103"/>
      <c r="J458" s="50"/>
      <c r="K458" s="48"/>
      <c r="L458" s="48"/>
      <c r="M458" s="46"/>
      <c r="N458" s="60"/>
      <c r="O458" s="46"/>
      <c r="P458" s="108"/>
      <c r="Q458" s="108"/>
      <c r="R458" s="92"/>
      <c r="S458" s="92"/>
      <c r="T458" s="87"/>
      <c r="U458" s="91"/>
      <c r="V458" s="91"/>
      <c r="W458" s="92"/>
      <c r="X458" s="87"/>
      <c r="Y458" s="87"/>
      <c r="Z458" s="44"/>
      <c r="AA458" s="44"/>
      <c r="AB458" s="50"/>
      <c r="AC458" s="60"/>
    </row>
    <row r="459" spans="4:29" x14ac:dyDescent="0.2">
      <c r="D459" s="117"/>
      <c r="E459" s="119"/>
      <c r="F459" s="87"/>
      <c r="G459" s="87"/>
      <c r="H459" s="87"/>
      <c r="I459" s="103"/>
      <c r="J459" s="50"/>
      <c r="K459" s="93"/>
      <c r="L459" s="94"/>
      <c r="M459" s="95"/>
      <c r="N459" s="96"/>
      <c r="O459" s="46"/>
      <c r="P459" s="108"/>
      <c r="Q459" s="108"/>
      <c r="R459" s="92"/>
      <c r="S459" s="92"/>
      <c r="T459" s="87"/>
      <c r="U459" s="91"/>
      <c r="V459" s="91"/>
      <c r="W459" s="92"/>
      <c r="X459" s="87"/>
      <c r="Y459" s="87"/>
      <c r="Z459" s="96"/>
      <c r="AA459" s="96"/>
      <c r="AB459" s="97"/>
      <c r="AC459" s="96"/>
    </row>
    <row r="460" spans="4:29" x14ac:dyDescent="0.2">
      <c r="D460" s="116"/>
      <c r="E460" s="119"/>
      <c r="F460" s="87"/>
      <c r="G460" s="87"/>
      <c r="H460" s="87"/>
      <c r="I460" s="103"/>
      <c r="J460" s="50"/>
      <c r="K460" s="88"/>
      <c r="L460" s="88"/>
      <c r="M460" s="89"/>
      <c r="N460" s="90"/>
      <c r="O460" s="46"/>
      <c r="P460" s="108"/>
      <c r="Q460" s="108"/>
      <c r="R460" s="92"/>
      <c r="S460" s="92"/>
      <c r="T460" s="87"/>
      <c r="U460" s="92"/>
      <c r="V460" s="92"/>
      <c r="W460" s="92"/>
      <c r="X460" s="87"/>
      <c r="Y460" s="87"/>
      <c r="Z460" s="88"/>
      <c r="AA460" s="88"/>
      <c r="AB460" s="103"/>
      <c r="AC460" s="103"/>
    </row>
    <row r="461" spans="4:29" x14ac:dyDescent="0.2">
      <c r="D461" s="117"/>
      <c r="E461" s="119"/>
      <c r="F461" s="87"/>
      <c r="G461" s="87"/>
      <c r="H461" s="87"/>
      <c r="I461" s="103"/>
      <c r="J461" s="50"/>
      <c r="K461" s="93"/>
      <c r="L461" s="94"/>
      <c r="M461" s="95"/>
      <c r="N461" s="96"/>
      <c r="O461" s="46"/>
      <c r="P461" s="108"/>
      <c r="Q461" s="108"/>
      <c r="R461" s="92"/>
      <c r="S461" s="92"/>
      <c r="T461" s="87"/>
      <c r="U461" s="91"/>
      <c r="V461" s="91"/>
      <c r="W461" s="92"/>
      <c r="X461" s="87"/>
      <c r="Y461" s="87"/>
      <c r="Z461" s="96"/>
      <c r="AA461" s="96"/>
      <c r="AB461" s="97"/>
      <c r="AC461" s="96"/>
    </row>
    <row r="462" spans="4:29" x14ac:dyDescent="0.2">
      <c r="D462" s="116"/>
      <c r="E462" s="119"/>
      <c r="F462" s="87"/>
      <c r="G462" s="46"/>
      <c r="H462" s="46"/>
      <c r="I462" s="103"/>
      <c r="J462" s="50"/>
      <c r="K462" s="93"/>
      <c r="L462" s="98"/>
      <c r="M462" s="95"/>
      <c r="N462" s="96"/>
      <c r="O462" s="46"/>
      <c r="P462" s="108"/>
      <c r="Q462" s="108"/>
      <c r="R462" s="92"/>
      <c r="S462" s="92"/>
      <c r="T462" s="87"/>
      <c r="U462" s="91"/>
      <c r="V462" s="91"/>
      <c r="W462" s="92"/>
      <c r="X462" s="87"/>
      <c r="Y462" s="87"/>
      <c r="Z462" s="44"/>
      <c r="AA462" s="44"/>
      <c r="AB462" s="50"/>
      <c r="AC462" s="60"/>
    </row>
    <row r="463" spans="4:29" x14ac:dyDescent="0.2">
      <c r="D463" s="117"/>
      <c r="E463" s="119"/>
      <c r="F463" s="87"/>
      <c r="G463" s="87"/>
      <c r="H463" s="87"/>
      <c r="I463" s="103"/>
      <c r="J463" s="50"/>
      <c r="K463" s="93"/>
      <c r="L463" s="94"/>
      <c r="M463" s="95"/>
      <c r="N463" s="96"/>
      <c r="O463" s="46"/>
      <c r="P463" s="108"/>
      <c r="Q463" s="108"/>
      <c r="R463" s="92"/>
      <c r="S463" s="92"/>
      <c r="T463" s="87"/>
      <c r="U463" s="91"/>
      <c r="V463" s="91"/>
      <c r="W463" s="92"/>
      <c r="X463" s="87"/>
      <c r="Y463" s="87"/>
      <c r="Z463" s="96"/>
      <c r="AA463" s="96"/>
      <c r="AB463" s="97"/>
      <c r="AC463" s="96"/>
    </row>
    <row r="464" spans="4:29" x14ac:dyDescent="0.2">
      <c r="D464" s="35"/>
      <c r="E464" s="35"/>
      <c r="F464" s="35"/>
      <c r="G464" s="46"/>
      <c r="H464" s="46"/>
      <c r="I464" s="48"/>
      <c r="J464" s="48"/>
      <c r="K464" s="48"/>
      <c r="L464" s="48"/>
      <c r="M464" s="48"/>
      <c r="N464" s="48"/>
      <c r="O464" s="48"/>
      <c r="P464" s="48"/>
      <c r="Q464" s="48"/>
      <c r="R464" s="108"/>
      <c r="S464" s="48"/>
      <c r="T464" s="48"/>
      <c r="U464" s="48"/>
      <c r="V464" s="48"/>
      <c r="W464" s="48"/>
      <c r="X464" s="50"/>
      <c r="Y464" s="60"/>
      <c r="Z464" s="44"/>
      <c r="AA464" s="44"/>
      <c r="AB464" s="44"/>
      <c r="AC464" s="44"/>
    </row>
  </sheetData>
  <mergeCells count="2">
    <mergeCell ref="AN7:AO7"/>
    <mergeCell ref="O7:AB7"/>
  </mergeCells>
  <conditionalFormatting sqref="P119:R119">
    <cfRule type="containsText" dxfId="13" priority="16" operator="containsText" text="Y">
      <formula>NOT(ISERROR(SEARCH("Y",P119)))</formula>
    </cfRule>
  </conditionalFormatting>
  <conditionalFormatting sqref="AE119 Y119:AA119 J9:J118">
    <cfRule type="cellIs" dxfId="12" priority="15" operator="lessThan">
      <formula>0</formula>
    </cfRule>
  </conditionalFormatting>
  <conditionalFormatting sqref="P235:R235">
    <cfRule type="containsText" dxfId="11" priority="14" operator="containsText" text="Y">
      <formula>NOT(ISERROR(SEARCH("Y",P235)))</formula>
    </cfRule>
  </conditionalFormatting>
  <conditionalFormatting sqref="Y235:AA235">
    <cfRule type="cellIs" dxfId="10" priority="13" operator="lessThan">
      <formula>0</formula>
    </cfRule>
  </conditionalFormatting>
  <conditionalFormatting sqref="P234:R234">
    <cfRule type="containsText" dxfId="9" priority="12" operator="containsText" text="Y">
      <formula>NOT(ISERROR(SEARCH("Y",P234)))</formula>
    </cfRule>
  </conditionalFormatting>
  <conditionalFormatting sqref="Y234:AA234 J124:J233">
    <cfRule type="cellIs" dxfId="8" priority="11" operator="lessThan">
      <formula>0</formula>
    </cfRule>
  </conditionalFormatting>
  <conditionalFormatting sqref="P350:R351">
    <cfRule type="containsText" dxfId="7" priority="8" operator="containsText" text="Y">
      <formula>NOT(ISERROR(SEARCH("Y",P350)))</formula>
    </cfRule>
  </conditionalFormatting>
  <conditionalFormatting sqref="Y350:AA351">
    <cfRule type="cellIs" dxfId="6" priority="7" operator="lessThan">
      <formula>0</formula>
    </cfRule>
  </conditionalFormatting>
  <conditionalFormatting sqref="P349:R349">
    <cfRule type="containsText" dxfId="5" priority="6" operator="containsText" text="Y">
      <formula>NOT(ISERROR(SEARCH("Y",P349)))</formula>
    </cfRule>
  </conditionalFormatting>
  <conditionalFormatting sqref="Y349:AA349">
    <cfRule type="cellIs" dxfId="4" priority="5" operator="lessThan">
      <formula>0</formula>
    </cfRule>
  </conditionalFormatting>
  <conditionalFormatting sqref="J354:J463">
    <cfRule type="cellIs" dxfId="3" priority="4" operator="lessThan">
      <formula>0</formula>
    </cfRule>
  </conditionalFormatting>
  <conditionalFormatting sqref="R464">
    <cfRule type="cellIs" dxfId="2" priority="3" operator="lessThan">
      <formula>0</formula>
    </cfRule>
  </conditionalFormatting>
  <conditionalFormatting sqref="J238:J347">
    <cfRule type="cellIs" dxfId="1" priority="2" operator="lessThan">
      <formula>0</formula>
    </cfRule>
  </conditionalFormatting>
  <conditionalFormatting sqref="R34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3074" r:id="rId4">
          <objectPr defaultSize="0" autoPict="0" r:id="rId5">
            <anchor moveWithCells="1">
              <from>
                <xdr:col>28</xdr:col>
                <xdr:colOff>12700</xdr:colOff>
                <xdr:row>5</xdr:row>
                <xdr:rowOff>25400</xdr:rowOff>
              </from>
              <to>
                <xdr:col>29</xdr:col>
                <xdr:colOff>25400</xdr:colOff>
                <xdr:row>5</xdr:row>
                <xdr:rowOff>381000</xdr:rowOff>
              </to>
            </anchor>
          </objectPr>
        </oleObject>
      </mc:Choice>
      <mc:Fallback>
        <oleObject progId="Equation.DSMT4" shapeId="3074" r:id="rId4"/>
      </mc:Fallback>
    </mc:AlternateContent>
    <mc:AlternateContent xmlns:mc="http://schemas.openxmlformats.org/markup-compatibility/2006">
      <mc:Choice Requires="x14">
        <oleObject progId="Equation.DSMT4" shapeId="3075" r:id="rId6">
          <objectPr defaultSize="0" autoPict="0" r:id="rId7">
            <anchor moveWithCells="1">
              <from>
                <xdr:col>29</xdr:col>
                <xdr:colOff>25400</xdr:colOff>
                <xdr:row>5</xdr:row>
                <xdr:rowOff>12700</xdr:rowOff>
              </from>
              <to>
                <xdr:col>29</xdr:col>
                <xdr:colOff>863600</xdr:colOff>
                <xdr:row>5</xdr:row>
                <xdr:rowOff>381000</xdr:rowOff>
              </to>
            </anchor>
          </objectPr>
        </oleObject>
      </mc:Choice>
      <mc:Fallback>
        <oleObject progId="Equation.DSMT4" shapeId="3075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2</vt:lpstr>
      <vt:lpstr>Table 3</vt:lpstr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ltb</dc:creator>
  <cp:lastModifiedBy>Microsoft Office User</cp:lastModifiedBy>
  <dcterms:created xsi:type="dcterms:W3CDTF">2015-06-05T18:17:20Z</dcterms:created>
  <dcterms:modified xsi:type="dcterms:W3CDTF">2021-12-15T18:30:39Z</dcterms:modified>
</cp:coreProperties>
</file>