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yg\Documents\CORY\AAPG EDITING WORK\2. AUTHOR REVISIONS\BLTN 17-287 Han et al\"/>
    </mc:Choice>
  </mc:AlternateContent>
  <xr:revisionPtr revIDLastSave="0" documentId="13_ncr:1_{EA0EAEA9-2999-44F3-BA26-BB89B39AFA8B}" xr6:coauthVersionLast="38" xr6:coauthVersionMax="38" xr10:uidLastSave="{00000000-0000-0000-0000-000000000000}"/>
  <bookViews>
    <workbookView xWindow="480" yWindow="110" windowWidth="18200" windowHeight="11820" xr2:uid="{00000000-000D-0000-FFFF-FFFF00000000}"/>
  </bookViews>
  <sheets>
    <sheet name="Table S1-S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18" i="1" l="1"/>
  <c r="AB118" i="1"/>
  <c r="Z118" i="1"/>
  <c r="Y118" i="1"/>
  <c r="X118" i="1"/>
  <c r="W118" i="1"/>
  <c r="O118" i="1"/>
  <c r="N118" i="1"/>
  <c r="M118" i="1"/>
  <c r="AC117" i="1"/>
  <c r="AB117" i="1"/>
  <c r="Z117" i="1"/>
  <c r="Y117" i="1"/>
  <c r="X117" i="1"/>
  <c r="W117" i="1"/>
  <c r="O117" i="1"/>
  <c r="N117" i="1"/>
  <c r="M117" i="1"/>
  <c r="AC116" i="1"/>
  <c r="AB116" i="1"/>
  <c r="AA116" i="1"/>
  <c r="Z116" i="1"/>
  <c r="Y116" i="1"/>
  <c r="X116" i="1"/>
  <c r="W116" i="1"/>
  <c r="O116" i="1"/>
  <c r="N116" i="1"/>
  <c r="M116" i="1"/>
  <c r="AC115" i="1"/>
  <c r="AB115" i="1"/>
  <c r="Z115" i="1"/>
  <c r="Y115" i="1"/>
  <c r="X115" i="1"/>
  <c r="W115" i="1"/>
  <c r="O115" i="1"/>
  <c r="N115" i="1"/>
  <c r="M115" i="1"/>
  <c r="AC114" i="1"/>
  <c r="AB114" i="1"/>
  <c r="AA114" i="1"/>
  <c r="Z114" i="1"/>
  <c r="Y114" i="1"/>
  <c r="X114" i="1"/>
  <c r="W114" i="1"/>
  <c r="O114" i="1"/>
  <c r="N114" i="1"/>
  <c r="M114" i="1"/>
  <c r="AC113" i="1"/>
  <c r="AB113" i="1"/>
  <c r="AA113" i="1"/>
  <c r="Z113" i="1"/>
  <c r="Y113" i="1"/>
  <c r="X113" i="1"/>
  <c r="W113" i="1"/>
  <c r="O113" i="1"/>
  <c r="N113" i="1"/>
  <c r="M113" i="1"/>
  <c r="AC112" i="1"/>
  <c r="AB112" i="1"/>
  <c r="AA112" i="1"/>
  <c r="Z112" i="1"/>
  <c r="Y112" i="1"/>
  <c r="X112" i="1"/>
  <c r="W112" i="1"/>
  <c r="O112" i="1"/>
  <c r="N112" i="1"/>
  <c r="M112" i="1"/>
  <c r="AC111" i="1"/>
  <c r="AB111" i="1"/>
  <c r="AA111" i="1"/>
  <c r="Z111" i="1"/>
  <c r="Y111" i="1"/>
  <c r="X111" i="1"/>
  <c r="W111" i="1"/>
  <c r="O111" i="1"/>
  <c r="N111" i="1"/>
  <c r="M111" i="1"/>
  <c r="AC110" i="1"/>
  <c r="AB110" i="1"/>
  <c r="AA110" i="1"/>
  <c r="Z110" i="1"/>
  <c r="Y110" i="1"/>
  <c r="X110" i="1"/>
  <c r="W110" i="1"/>
  <c r="O110" i="1"/>
  <c r="N110" i="1"/>
  <c r="M110" i="1"/>
  <c r="AC109" i="1"/>
  <c r="AB109" i="1"/>
  <c r="AA109" i="1"/>
  <c r="Z109" i="1"/>
  <c r="Y109" i="1"/>
  <c r="X109" i="1"/>
  <c r="W109" i="1"/>
  <c r="O109" i="1"/>
  <c r="N109" i="1"/>
  <c r="M109" i="1"/>
  <c r="AC108" i="1"/>
  <c r="AB108" i="1"/>
  <c r="AA108" i="1"/>
  <c r="Z108" i="1"/>
  <c r="Y108" i="1"/>
  <c r="X108" i="1"/>
  <c r="W108" i="1"/>
  <c r="O108" i="1"/>
  <c r="N108" i="1"/>
  <c r="M108" i="1"/>
  <c r="AC107" i="1"/>
  <c r="AB107" i="1"/>
  <c r="AA107" i="1"/>
  <c r="Z107" i="1"/>
  <c r="Y107" i="1"/>
  <c r="X107" i="1"/>
  <c r="W107" i="1"/>
  <c r="O107" i="1"/>
  <c r="N107" i="1"/>
  <c r="M107" i="1"/>
  <c r="AC106" i="1"/>
  <c r="AB106" i="1"/>
  <c r="AA106" i="1"/>
  <c r="Z106" i="1"/>
  <c r="Y106" i="1"/>
  <c r="X106" i="1"/>
  <c r="W106" i="1"/>
  <c r="O106" i="1"/>
  <c r="N106" i="1"/>
  <c r="M106" i="1"/>
  <c r="AC105" i="1"/>
  <c r="AB105" i="1"/>
  <c r="AA105" i="1"/>
  <c r="Z105" i="1"/>
  <c r="Y105" i="1"/>
  <c r="X105" i="1"/>
  <c r="W105" i="1"/>
  <c r="O105" i="1"/>
  <c r="N105" i="1"/>
  <c r="M105" i="1"/>
  <c r="AC104" i="1"/>
  <c r="AB104" i="1"/>
  <c r="AA104" i="1"/>
  <c r="Z104" i="1"/>
  <c r="Y104" i="1"/>
  <c r="X104" i="1"/>
  <c r="W104" i="1"/>
  <c r="O104" i="1"/>
  <c r="N104" i="1"/>
  <c r="M104" i="1"/>
  <c r="AC103" i="1"/>
  <c r="AB103" i="1"/>
  <c r="AA103" i="1"/>
  <c r="Z103" i="1"/>
  <c r="Y103" i="1"/>
  <c r="X103" i="1"/>
  <c r="W103" i="1"/>
  <c r="O103" i="1"/>
  <c r="N103" i="1"/>
  <c r="M103" i="1"/>
  <c r="AC102" i="1"/>
  <c r="AB102" i="1"/>
  <c r="AA102" i="1"/>
  <c r="Z102" i="1"/>
  <c r="Y102" i="1"/>
  <c r="X102" i="1"/>
  <c r="W102" i="1"/>
  <c r="O102" i="1"/>
  <c r="N102" i="1"/>
  <c r="M102" i="1"/>
  <c r="AC101" i="1"/>
  <c r="AB101" i="1"/>
  <c r="AA101" i="1"/>
  <c r="Z101" i="1"/>
  <c r="Y101" i="1"/>
  <c r="X101" i="1"/>
  <c r="W101" i="1"/>
  <c r="O101" i="1"/>
  <c r="N101" i="1"/>
  <c r="M101" i="1"/>
  <c r="AC100" i="1"/>
  <c r="AB100" i="1"/>
  <c r="AA100" i="1"/>
  <c r="Z100" i="1"/>
  <c r="Y100" i="1"/>
  <c r="X100" i="1"/>
  <c r="W100" i="1"/>
  <c r="O100" i="1"/>
  <c r="N100" i="1"/>
  <c r="M100" i="1"/>
  <c r="AC99" i="1"/>
  <c r="AB99" i="1"/>
  <c r="AA99" i="1"/>
  <c r="Z99" i="1"/>
  <c r="Y99" i="1"/>
  <c r="X99" i="1"/>
  <c r="W99" i="1"/>
  <c r="O99" i="1"/>
  <c r="N99" i="1"/>
  <c r="M99" i="1"/>
  <c r="AC94" i="1"/>
  <c r="AB94" i="1"/>
  <c r="AA94" i="1"/>
  <c r="Z94" i="1"/>
  <c r="Y94" i="1"/>
  <c r="X94" i="1"/>
  <c r="W94" i="1"/>
  <c r="O94" i="1"/>
  <c r="N94" i="1"/>
  <c r="M94" i="1"/>
  <c r="AC93" i="1"/>
  <c r="AB93" i="1"/>
  <c r="AA93" i="1"/>
  <c r="Z93" i="1"/>
  <c r="Y93" i="1"/>
  <c r="X93" i="1"/>
  <c r="W93" i="1"/>
  <c r="O93" i="1"/>
  <c r="N93" i="1"/>
  <c r="M93" i="1"/>
  <c r="AC92" i="1"/>
  <c r="AB92" i="1"/>
  <c r="AA92" i="1"/>
  <c r="Z92" i="1"/>
  <c r="Y92" i="1"/>
  <c r="X92" i="1"/>
  <c r="W92" i="1"/>
  <c r="O92" i="1"/>
  <c r="N92" i="1"/>
  <c r="M92" i="1"/>
  <c r="AC91" i="1"/>
  <c r="AB91" i="1"/>
  <c r="AA91" i="1"/>
  <c r="Z91" i="1"/>
  <c r="Y91" i="1"/>
  <c r="X91" i="1"/>
  <c r="W91" i="1"/>
  <c r="O91" i="1"/>
  <c r="N91" i="1"/>
  <c r="M91" i="1"/>
  <c r="AC90" i="1"/>
  <c r="AB90" i="1"/>
  <c r="AA90" i="1"/>
  <c r="Z90" i="1"/>
  <c r="Y90" i="1"/>
  <c r="X90" i="1"/>
  <c r="W90" i="1"/>
  <c r="O90" i="1"/>
  <c r="N90" i="1"/>
  <c r="M90" i="1"/>
  <c r="AC89" i="1"/>
  <c r="AB89" i="1"/>
  <c r="AA89" i="1"/>
  <c r="Z89" i="1"/>
  <c r="Y89" i="1"/>
  <c r="X89" i="1"/>
  <c r="W89" i="1"/>
  <c r="O89" i="1"/>
  <c r="N89" i="1"/>
  <c r="M89" i="1"/>
  <c r="AC88" i="1"/>
  <c r="AB88" i="1"/>
  <c r="AA88" i="1"/>
  <c r="Z88" i="1"/>
  <c r="Y88" i="1"/>
  <c r="X88" i="1"/>
  <c r="W88" i="1"/>
  <c r="O88" i="1"/>
  <c r="N88" i="1"/>
  <c r="M88" i="1"/>
  <c r="AC87" i="1"/>
  <c r="AB87" i="1"/>
  <c r="AA87" i="1"/>
  <c r="Z87" i="1"/>
  <c r="Y87" i="1"/>
  <c r="X87" i="1"/>
  <c r="W87" i="1"/>
  <c r="O87" i="1"/>
  <c r="N87" i="1"/>
  <c r="M87" i="1"/>
  <c r="AC82" i="1"/>
  <c r="AB82" i="1"/>
  <c r="AA82" i="1"/>
  <c r="Z82" i="1"/>
  <c r="Y82" i="1"/>
  <c r="X82" i="1"/>
  <c r="W82" i="1"/>
  <c r="O82" i="1"/>
  <c r="N82" i="1"/>
  <c r="M82" i="1"/>
  <c r="AC81" i="1"/>
  <c r="AB81" i="1"/>
  <c r="AA81" i="1"/>
  <c r="Z81" i="1"/>
  <c r="Y81" i="1"/>
  <c r="X81" i="1"/>
  <c r="W81" i="1"/>
  <c r="O81" i="1"/>
  <c r="N81" i="1"/>
  <c r="M81" i="1"/>
  <c r="AC80" i="1"/>
  <c r="AB80" i="1"/>
  <c r="AA80" i="1"/>
  <c r="Z80" i="1"/>
  <c r="Y80" i="1"/>
  <c r="X80" i="1"/>
  <c r="W80" i="1"/>
  <c r="O80" i="1"/>
  <c r="N80" i="1"/>
  <c r="M80" i="1"/>
  <c r="AC79" i="1"/>
  <c r="AB79" i="1"/>
  <c r="AA79" i="1"/>
  <c r="Z79" i="1"/>
  <c r="Y79" i="1"/>
  <c r="X79" i="1"/>
  <c r="W79" i="1"/>
  <c r="O79" i="1"/>
  <c r="N79" i="1"/>
  <c r="M79" i="1"/>
  <c r="AC78" i="1"/>
  <c r="AB78" i="1"/>
  <c r="AA78" i="1"/>
  <c r="Z78" i="1"/>
  <c r="Y78" i="1"/>
  <c r="X78" i="1"/>
  <c r="W78" i="1"/>
  <c r="O78" i="1"/>
  <c r="N78" i="1"/>
  <c r="M78" i="1"/>
  <c r="AC77" i="1"/>
  <c r="AB77" i="1"/>
  <c r="AA77" i="1"/>
  <c r="Z77" i="1"/>
  <c r="Y77" i="1"/>
  <c r="X77" i="1"/>
  <c r="W77" i="1"/>
  <c r="O77" i="1"/>
  <c r="N77" i="1"/>
  <c r="M77" i="1"/>
  <c r="AC76" i="1"/>
  <c r="AB76" i="1"/>
  <c r="AA76" i="1"/>
  <c r="Z76" i="1"/>
  <c r="Y76" i="1"/>
  <c r="X76" i="1"/>
  <c r="W76" i="1"/>
  <c r="O76" i="1"/>
  <c r="N76" i="1"/>
  <c r="M76" i="1"/>
  <c r="AC75" i="1"/>
  <c r="AB75" i="1"/>
  <c r="AA75" i="1"/>
  <c r="Z75" i="1"/>
  <c r="Y75" i="1"/>
  <c r="X75" i="1"/>
  <c r="W75" i="1"/>
  <c r="O75" i="1"/>
  <c r="N75" i="1"/>
  <c r="M75" i="1"/>
  <c r="AC74" i="1"/>
  <c r="AB74" i="1"/>
  <c r="AA74" i="1"/>
  <c r="Z74" i="1"/>
  <c r="Y74" i="1"/>
  <c r="X74" i="1"/>
  <c r="W74" i="1"/>
  <c r="O74" i="1"/>
  <c r="N74" i="1"/>
  <c r="M74" i="1"/>
  <c r="AC73" i="1"/>
  <c r="AB73" i="1"/>
  <c r="AA73" i="1"/>
  <c r="Z73" i="1"/>
  <c r="Y73" i="1"/>
  <c r="X73" i="1"/>
  <c r="W73" i="1"/>
  <c r="O73" i="1"/>
  <c r="N73" i="1"/>
  <c r="M73" i="1"/>
  <c r="AC72" i="1"/>
  <c r="AB72" i="1"/>
  <c r="AA72" i="1"/>
  <c r="Z72" i="1"/>
  <c r="Y72" i="1"/>
  <c r="X72" i="1"/>
  <c r="W72" i="1"/>
  <c r="O72" i="1"/>
  <c r="N72" i="1"/>
  <c r="M72" i="1"/>
  <c r="AC71" i="1"/>
  <c r="AB71" i="1"/>
  <c r="AA71" i="1"/>
  <c r="Z71" i="1"/>
  <c r="Y71" i="1"/>
  <c r="X71" i="1"/>
  <c r="W71" i="1"/>
  <c r="O71" i="1"/>
  <c r="N71" i="1"/>
  <c r="M71" i="1"/>
  <c r="AC70" i="1"/>
  <c r="AB70" i="1"/>
  <c r="AA70" i="1"/>
  <c r="Z70" i="1"/>
  <c r="Y70" i="1"/>
  <c r="X70" i="1"/>
  <c r="W70" i="1"/>
  <c r="O70" i="1"/>
  <c r="N70" i="1"/>
  <c r="M70" i="1"/>
  <c r="AC69" i="1"/>
  <c r="AB69" i="1"/>
  <c r="AA69" i="1"/>
  <c r="Z69" i="1"/>
  <c r="Y69" i="1"/>
  <c r="X69" i="1"/>
  <c r="W69" i="1"/>
  <c r="O69" i="1"/>
  <c r="N69" i="1"/>
  <c r="M69" i="1"/>
  <c r="AC68" i="1"/>
  <c r="AB68" i="1"/>
  <c r="AA68" i="1"/>
  <c r="Z68" i="1"/>
  <c r="Y68" i="1"/>
  <c r="X68" i="1"/>
  <c r="W68" i="1"/>
  <c r="O68" i="1"/>
  <c r="N68" i="1"/>
  <c r="M68" i="1"/>
  <c r="AC67" i="1"/>
  <c r="AB67" i="1"/>
  <c r="AA67" i="1"/>
  <c r="Z67" i="1"/>
  <c r="Y67" i="1"/>
  <c r="X67" i="1"/>
  <c r="W67" i="1"/>
  <c r="O67" i="1"/>
  <c r="N67" i="1"/>
  <c r="M67" i="1"/>
  <c r="AC66" i="1"/>
  <c r="AB66" i="1"/>
  <c r="AA66" i="1"/>
  <c r="Z66" i="1"/>
  <c r="Y66" i="1"/>
  <c r="X66" i="1"/>
  <c r="W66" i="1"/>
  <c r="O66" i="1"/>
  <c r="N66" i="1"/>
  <c r="M66" i="1"/>
  <c r="AC65" i="1"/>
  <c r="AB65" i="1"/>
  <c r="AA65" i="1"/>
  <c r="Z65" i="1"/>
  <c r="Y65" i="1"/>
  <c r="X65" i="1"/>
  <c r="W65" i="1"/>
  <c r="O65" i="1"/>
  <c r="N65" i="1"/>
  <c r="M65" i="1"/>
  <c r="AC64" i="1"/>
  <c r="AB64" i="1"/>
  <c r="AA64" i="1"/>
  <c r="Z64" i="1"/>
  <c r="Y64" i="1"/>
  <c r="X64" i="1"/>
  <c r="W64" i="1"/>
  <c r="O64" i="1"/>
  <c r="N64" i="1"/>
  <c r="M64" i="1"/>
  <c r="AC63" i="1"/>
  <c r="AB63" i="1"/>
  <c r="AA63" i="1"/>
  <c r="Z63" i="1"/>
  <c r="Y63" i="1"/>
  <c r="X63" i="1"/>
  <c r="W63" i="1"/>
  <c r="O63" i="1"/>
  <c r="N63" i="1"/>
  <c r="M63" i="1"/>
  <c r="AC62" i="1"/>
  <c r="AB62" i="1"/>
  <c r="AA62" i="1"/>
  <c r="Z62" i="1"/>
  <c r="Y62" i="1"/>
  <c r="X62" i="1"/>
  <c r="W62" i="1"/>
  <c r="O62" i="1"/>
  <c r="N62" i="1"/>
  <c r="M62" i="1"/>
  <c r="AC61" i="1"/>
  <c r="AB61" i="1"/>
  <c r="AA61" i="1"/>
  <c r="Z61" i="1"/>
  <c r="Y61" i="1"/>
  <c r="X61" i="1"/>
  <c r="W61" i="1"/>
  <c r="O61" i="1"/>
  <c r="N61" i="1"/>
  <c r="M61" i="1"/>
  <c r="AC60" i="1"/>
  <c r="AB60" i="1"/>
  <c r="AA60" i="1"/>
  <c r="Z60" i="1"/>
  <c r="Y60" i="1"/>
  <c r="X60" i="1"/>
  <c r="W60" i="1"/>
  <c r="O60" i="1"/>
  <c r="N60" i="1"/>
  <c r="M60" i="1"/>
  <c r="AC59" i="1"/>
  <c r="AB59" i="1"/>
  <c r="AA59" i="1"/>
  <c r="Z59" i="1"/>
  <c r="Y59" i="1"/>
  <c r="X59" i="1"/>
  <c r="W59" i="1"/>
  <c r="O59" i="1"/>
  <c r="N59" i="1"/>
  <c r="M59" i="1"/>
  <c r="AC58" i="1"/>
  <c r="AB58" i="1"/>
  <c r="AA58" i="1"/>
  <c r="Z58" i="1"/>
  <c r="Y58" i="1"/>
  <c r="X58" i="1"/>
  <c r="W58" i="1"/>
  <c r="O58" i="1"/>
  <c r="N58" i="1"/>
  <c r="M58" i="1"/>
  <c r="AC57" i="1"/>
  <c r="AB57" i="1"/>
  <c r="AA57" i="1"/>
  <c r="Z57" i="1"/>
  <c r="Y57" i="1"/>
  <c r="X57" i="1"/>
  <c r="W57" i="1"/>
  <c r="O57" i="1"/>
  <c r="N57" i="1"/>
  <c r="M57" i="1"/>
  <c r="AC56" i="1"/>
  <c r="AB56" i="1"/>
  <c r="AA56" i="1"/>
  <c r="Z56" i="1"/>
  <c r="Y56" i="1"/>
  <c r="X56" i="1"/>
  <c r="W56" i="1"/>
  <c r="O56" i="1"/>
  <c r="N56" i="1"/>
  <c r="M56" i="1"/>
  <c r="AC51" i="1"/>
  <c r="AB51" i="1"/>
  <c r="AA51" i="1"/>
  <c r="Z51" i="1"/>
  <c r="Y51" i="1"/>
  <c r="X51" i="1"/>
  <c r="W51" i="1"/>
  <c r="O51" i="1"/>
  <c r="N51" i="1"/>
  <c r="M51" i="1"/>
  <c r="AC50" i="1"/>
  <c r="AB50" i="1"/>
  <c r="AA50" i="1"/>
  <c r="Z50" i="1"/>
  <c r="Y50" i="1"/>
  <c r="X50" i="1"/>
  <c r="W50" i="1"/>
  <c r="O50" i="1"/>
  <c r="N50" i="1"/>
  <c r="M50" i="1"/>
  <c r="AC49" i="1"/>
  <c r="AB49" i="1"/>
  <c r="AA49" i="1"/>
  <c r="Z49" i="1"/>
  <c r="Y49" i="1"/>
  <c r="X49" i="1"/>
  <c r="W49" i="1"/>
  <c r="O49" i="1"/>
  <c r="N49" i="1"/>
  <c r="M49" i="1"/>
  <c r="AC48" i="1"/>
  <c r="AB48" i="1"/>
  <c r="AA48" i="1"/>
  <c r="Z48" i="1"/>
  <c r="Y48" i="1"/>
  <c r="X48" i="1"/>
  <c r="W48" i="1"/>
  <c r="O48" i="1"/>
  <c r="N48" i="1"/>
  <c r="M48" i="1"/>
  <c r="AC47" i="1"/>
  <c r="AB47" i="1"/>
  <c r="AA47" i="1"/>
  <c r="Z47" i="1"/>
  <c r="Y47" i="1"/>
  <c r="X47" i="1"/>
  <c r="W47" i="1"/>
  <c r="O47" i="1"/>
  <c r="N47" i="1"/>
  <c r="M47" i="1"/>
  <c r="AC46" i="1"/>
  <c r="AB46" i="1"/>
  <c r="AA46" i="1"/>
  <c r="Z46" i="1"/>
  <c r="Y46" i="1"/>
  <c r="X46" i="1"/>
  <c r="W46" i="1"/>
  <c r="O46" i="1"/>
  <c r="N46" i="1"/>
  <c r="M46" i="1"/>
  <c r="AC45" i="1"/>
  <c r="AB45" i="1"/>
  <c r="AA45" i="1"/>
  <c r="Z45" i="1"/>
  <c r="Y45" i="1"/>
  <c r="X45" i="1"/>
  <c r="W45" i="1"/>
  <c r="O45" i="1"/>
  <c r="N45" i="1"/>
  <c r="M45" i="1"/>
  <c r="AC44" i="1"/>
  <c r="AB44" i="1"/>
  <c r="AA44" i="1"/>
  <c r="Z44" i="1"/>
  <c r="Y44" i="1"/>
  <c r="X44" i="1"/>
  <c r="W44" i="1"/>
  <c r="O44" i="1"/>
  <c r="N44" i="1"/>
  <c r="M44" i="1"/>
  <c r="AC43" i="1"/>
  <c r="AB43" i="1"/>
  <c r="AA43" i="1"/>
  <c r="Z43" i="1"/>
  <c r="Y43" i="1"/>
  <c r="X43" i="1"/>
  <c r="W43" i="1"/>
  <c r="O43" i="1"/>
  <c r="N43" i="1"/>
  <c r="M43" i="1"/>
  <c r="AC42" i="1"/>
  <c r="AB42" i="1"/>
  <c r="AA42" i="1"/>
  <c r="Z42" i="1"/>
  <c r="Y42" i="1"/>
  <c r="X42" i="1"/>
  <c r="W42" i="1"/>
  <c r="O42" i="1"/>
  <c r="N42" i="1"/>
  <c r="M42" i="1"/>
  <c r="AC41" i="1"/>
  <c r="AB41" i="1"/>
  <c r="AA41" i="1"/>
  <c r="Z41" i="1"/>
  <c r="Y41" i="1"/>
  <c r="X41" i="1"/>
  <c r="W41" i="1"/>
  <c r="O41" i="1"/>
  <c r="N41" i="1"/>
  <c r="M41" i="1"/>
  <c r="AC40" i="1"/>
  <c r="AB40" i="1"/>
  <c r="AA40" i="1"/>
  <c r="Z40" i="1"/>
  <c r="Y40" i="1"/>
  <c r="X40" i="1"/>
  <c r="W40" i="1"/>
  <c r="O40" i="1"/>
  <c r="N40" i="1"/>
  <c r="M40" i="1"/>
  <c r="AC39" i="1"/>
  <c r="AB39" i="1"/>
  <c r="AA39" i="1"/>
  <c r="Z39" i="1"/>
  <c r="Y39" i="1"/>
  <c r="X39" i="1"/>
  <c r="W39" i="1"/>
  <c r="O39" i="1"/>
  <c r="N39" i="1"/>
  <c r="M39" i="1"/>
  <c r="AC38" i="1"/>
  <c r="AB38" i="1"/>
  <c r="AA38" i="1"/>
  <c r="Z38" i="1"/>
  <c r="Y38" i="1"/>
  <c r="X38" i="1"/>
  <c r="W38" i="1"/>
  <c r="O38" i="1"/>
  <c r="N38" i="1"/>
  <c r="M38" i="1"/>
  <c r="AC37" i="1"/>
  <c r="AB37" i="1"/>
  <c r="AA37" i="1"/>
  <c r="Z37" i="1"/>
  <c r="Y37" i="1"/>
  <c r="X37" i="1"/>
  <c r="W37" i="1"/>
  <c r="O37" i="1"/>
  <c r="N37" i="1"/>
  <c r="M37" i="1"/>
  <c r="AC36" i="1"/>
  <c r="AB36" i="1"/>
  <c r="AA36" i="1"/>
  <c r="Z36" i="1"/>
  <c r="Y36" i="1"/>
  <c r="X36" i="1"/>
  <c r="W36" i="1"/>
  <c r="O36" i="1"/>
  <c r="N36" i="1"/>
  <c r="M36" i="1"/>
  <c r="AC35" i="1"/>
  <c r="AB35" i="1"/>
  <c r="AA35" i="1"/>
  <c r="Z35" i="1"/>
  <c r="Y35" i="1"/>
  <c r="X35" i="1"/>
  <c r="W35" i="1"/>
  <c r="O35" i="1"/>
  <c r="N35" i="1"/>
  <c r="M35" i="1"/>
  <c r="AC34" i="1"/>
  <c r="AB34" i="1"/>
  <c r="AA34" i="1"/>
  <c r="Z34" i="1"/>
  <c r="Y34" i="1"/>
  <c r="X34" i="1"/>
  <c r="W34" i="1"/>
  <c r="O34" i="1"/>
  <c r="N34" i="1"/>
  <c r="M34" i="1"/>
  <c r="AC33" i="1"/>
  <c r="AB33" i="1"/>
  <c r="AA33" i="1"/>
  <c r="Z33" i="1"/>
  <c r="Y33" i="1"/>
  <c r="X33" i="1"/>
  <c r="W33" i="1"/>
  <c r="O33" i="1"/>
  <c r="N33" i="1"/>
  <c r="M33" i="1"/>
  <c r="AC32" i="1"/>
  <c r="AB32" i="1"/>
  <c r="AA32" i="1"/>
  <c r="Z32" i="1"/>
  <c r="Y32" i="1"/>
  <c r="X32" i="1"/>
  <c r="W32" i="1"/>
  <c r="O32" i="1"/>
  <c r="N32" i="1"/>
  <c r="M32" i="1"/>
  <c r="AC31" i="1"/>
  <c r="AB31" i="1"/>
  <c r="AA31" i="1"/>
  <c r="Z31" i="1"/>
  <c r="Y31" i="1"/>
  <c r="X31" i="1"/>
  <c r="W31" i="1"/>
  <c r="O31" i="1"/>
  <c r="N31" i="1"/>
  <c r="M31" i="1"/>
  <c r="AC30" i="1"/>
  <c r="AB30" i="1"/>
  <c r="AA30" i="1"/>
  <c r="Z30" i="1"/>
  <c r="Y30" i="1"/>
  <c r="X30" i="1"/>
  <c r="W30" i="1"/>
  <c r="O30" i="1"/>
  <c r="N30" i="1"/>
  <c r="M30" i="1"/>
  <c r="AC29" i="1"/>
  <c r="AB29" i="1"/>
  <c r="AA29" i="1"/>
  <c r="Z29" i="1"/>
  <c r="Y29" i="1"/>
  <c r="X29" i="1"/>
  <c r="W29" i="1"/>
  <c r="O29" i="1"/>
  <c r="N29" i="1"/>
  <c r="M29" i="1"/>
  <c r="AC24" i="1"/>
  <c r="AB24" i="1"/>
  <c r="AA24" i="1"/>
  <c r="Z24" i="1"/>
  <c r="Y24" i="1"/>
  <c r="X24" i="1"/>
  <c r="W24" i="1"/>
  <c r="O24" i="1"/>
  <c r="N24" i="1"/>
  <c r="M24" i="1"/>
  <c r="AC23" i="1"/>
  <c r="AB23" i="1"/>
  <c r="AA23" i="1"/>
  <c r="Z23" i="1"/>
  <c r="Y23" i="1"/>
  <c r="X23" i="1"/>
  <c r="W23" i="1"/>
  <c r="O23" i="1"/>
  <c r="N23" i="1"/>
  <c r="M23" i="1"/>
  <c r="AC22" i="1"/>
  <c r="AB22" i="1"/>
  <c r="AA22" i="1"/>
  <c r="Z22" i="1"/>
  <c r="Y22" i="1"/>
  <c r="X22" i="1"/>
  <c r="W22" i="1"/>
  <c r="O22" i="1"/>
  <c r="N22" i="1"/>
  <c r="M22" i="1"/>
  <c r="AC21" i="1"/>
  <c r="AB21" i="1"/>
  <c r="Z21" i="1"/>
  <c r="Y21" i="1"/>
  <c r="X21" i="1"/>
  <c r="W21" i="1"/>
  <c r="O21" i="1"/>
  <c r="N21" i="1"/>
  <c r="M21" i="1"/>
  <c r="AC20" i="1"/>
  <c r="AB20" i="1"/>
  <c r="AA20" i="1"/>
  <c r="Z20" i="1"/>
  <c r="Y20" i="1"/>
  <c r="X20" i="1"/>
  <c r="W20" i="1"/>
  <c r="O20" i="1"/>
  <c r="N20" i="1"/>
  <c r="M20" i="1"/>
  <c r="AC19" i="1"/>
  <c r="AB19" i="1"/>
  <c r="AA19" i="1"/>
  <c r="Z19" i="1"/>
  <c r="Y19" i="1"/>
  <c r="X19" i="1"/>
  <c r="W19" i="1"/>
  <c r="O19" i="1"/>
  <c r="N19" i="1"/>
  <c r="M19" i="1"/>
  <c r="AC18" i="1"/>
  <c r="AB18" i="1"/>
  <c r="AA18" i="1"/>
  <c r="Z18" i="1"/>
  <c r="Y18" i="1"/>
  <c r="X18" i="1"/>
  <c r="W18" i="1"/>
  <c r="O18" i="1"/>
  <c r="N18" i="1"/>
  <c r="M18" i="1"/>
  <c r="AC17" i="1"/>
  <c r="AB17" i="1"/>
  <c r="AA17" i="1"/>
  <c r="Z17" i="1"/>
  <c r="Y17" i="1"/>
  <c r="X17" i="1"/>
  <c r="W17" i="1"/>
  <c r="O17" i="1"/>
  <c r="N17" i="1"/>
  <c r="M17" i="1"/>
  <c r="AC16" i="1"/>
  <c r="AB16" i="1"/>
  <c r="AA16" i="1"/>
  <c r="Z16" i="1"/>
  <c r="Y16" i="1"/>
  <c r="X16" i="1"/>
  <c r="W16" i="1"/>
  <c r="O16" i="1"/>
  <c r="N16" i="1"/>
  <c r="M16" i="1"/>
  <c r="AC15" i="1"/>
  <c r="AB15" i="1"/>
  <c r="AA15" i="1"/>
  <c r="Z15" i="1"/>
  <c r="Y15" i="1"/>
  <c r="X15" i="1"/>
  <c r="W15" i="1"/>
  <c r="O15" i="1"/>
  <c r="N15" i="1"/>
  <c r="M15" i="1"/>
  <c r="AC14" i="1"/>
  <c r="AB14" i="1"/>
  <c r="AA14" i="1"/>
  <c r="Z14" i="1"/>
  <c r="Y14" i="1"/>
  <c r="X14" i="1"/>
  <c r="W14" i="1"/>
  <c r="O14" i="1"/>
  <c r="N14" i="1"/>
  <c r="M14" i="1"/>
  <c r="AC13" i="1"/>
  <c r="AB13" i="1"/>
  <c r="AA13" i="1"/>
  <c r="Z13" i="1"/>
  <c r="Y13" i="1"/>
  <c r="X13" i="1"/>
  <c r="W13" i="1"/>
  <c r="O13" i="1"/>
  <c r="N13" i="1"/>
  <c r="M13" i="1"/>
  <c r="AC12" i="1"/>
  <c r="AB12" i="1"/>
  <c r="AA12" i="1"/>
  <c r="Z12" i="1"/>
  <c r="Y12" i="1"/>
  <c r="X12" i="1"/>
  <c r="W12" i="1"/>
  <c r="O12" i="1"/>
  <c r="N12" i="1"/>
  <c r="M12" i="1"/>
  <c r="AC11" i="1"/>
  <c r="AB11" i="1"/>
  <c r="AA11" i="1"/>
  <c r="Z11" i="1"/>
  <c r="Y11" i="1"/>
  <c r="X11" i="1"/>
  <c r="W11" i="1"/>
  <c r="O11" i="1"/>
  <c r="N11" i="1"/>
  <c r="M11" i="1"/>
  <c r="AC10" i="1"/>
  <c r="AB10" i="1"/>
  <c r="AA10" i="1"/>
  <c r="Z10" i="1"/>
  <c r="Y10" i="1"/>
  <c r="X10" i="1"/>
  <c r="W10" i="1"/>
  <c r="O10" i="1"/>
  <c r="N10" i="1"/>
  <c r="M10" i="1"/>
  <c r="AC9" i="1"/>
  <c r="AB9" i="1"/>
  <c r="AA9" i="1"/>
  <c r="Z9" i="1"/>
  <c r="Y9" i="1"/>
  <c r="X9" i="1"/>
  <c r="W9" i="1"/>
  <c r="O9" i="1"/>
  <c r="N9" i="1"/>
  <c r="M9" i="1"/>
  <c r="AC8" i="1"/>
  <c r="AB8" i="1"/>
  <c r="AA8" i="1"/>
  <c r="Z8" i="1"/>
  <c r="Y8" i="1"/>
  <c r="X8" i="1"/>
  <c r="W8" i="1"/>
  <c r="O8" i="1"/>
  <c r="N8" i="1"/>
  <c r="M8" i="1"/>
  <c r="AC7" i="1"/>
  <c r="AB7" i="1"/>
  <c r="AA7" i="1"/>
  <c r="Z7" i="1"/>
  <c r="Y7" i="1"/>
  <c r="X7" i="1"/>
  <c r="W7" i="1"/>
  <c r="O7" i="1"/>
  <c r="N7" i="1"/>
  <c r="M7" i="1"/>
  <c r="AC6" i="1"/>
  <c r="AB6" i="1"/>
  <c r="AA6" i="1"/>
  <c r="Z6" i="1"/>
  <c r="Y6" i="1"/>
  <c r="X6" i="1"/>
  <c r="W6" i="1"/>
  <c r="O6" i="1"/>
  <c r="N6" i="1"/>
  <c r="M6" i="1"/>
  <c r="AC5" i="1"/>
  <c r="AB5" i="1"/>
  <c r="AA5" i="1"/>
  <c r="Z5" i="1"/>
  <c r="Y5" i="1"/>
  <c r="X5" i="1"/>
  <c r="W5" i="1"/>
  <c r="O5" i="1"/>
  <c r="N5" i="1"/>
  <c r="M5" i="1"/>
</calcChain>
</file>

<file path=xl/sharedStrings.xml><?xml version="1.0" encoding="utf-8"?>
<sst xmlns="http://schemas.openxmlformats.org/spreadsheetml/2006/main" count="826" uniqueCount="173">
  <si>
    <t>Table S1</t>
  </si>
  <si>
    <t>Unextracted Rock</t>
  </si>
  <si>
    <t>Extract</t>
  </si>
  <si>
    <t>Extracted Rock</t>
  </si>
  <si>
    <t>Total</t>
  </si>
  <si>
    <t>Shifted</t>
  </si>
  <si>
    <t>Extracted</t>
  </si>
  <si>
    <t>X-ray diffraction (XRD)</t>
  </si>
  <si>
    <t>Well 1</t>
  </si>
  <si>
    <t xml:space="preserve"> Sample Classification</t>
  </si>
  <si>
    <t>Depth</t>
  </si>
  <si>
    <t>Carbonate</t>
  </si>
  <si>
    <t>TOC</t>
  </si>
  <si>
    <t>OSI</t>
  </si>
  <si>
    <t>HI</t>
  </si>
  <si>
    <t>OI</t>
  </si>
  <si>
    <t>Yield</t>
  </si>
  <si>
    <t>Oil</t>
  </si>
  <si>
    <t>Albite</t>
  </si>
  <si>
    <t>Ankerite</t>
  </si>
  <si>
    <t>Apatite</t>
  </si>
  <si>
    <t>Calcite</t>
  </si>
  <si>
    <t>Chlorite</t>
  </si>
  <si>
    <t>Dolomite</t>
  </si>
  <si>
    <t>Gypsum</t>
  </si>
  <si>
    <t>Illite-Smectite</t>
  </si>
  <si>
    <t>Kaolinite</t>
  </si>
  <si>
    <t>Muscovite</t>
  </si>
  <si>
    <t>Orthoclase</t>
  </si>
  <si>
    <t>Pyrite</t>
  </si>
  <si>
    <t>Quartz</t>
  </si>
  <si>
    <t>Sample</t>
  </si>
  <si>
    <t>Interval</t>
  </si>
  <si>
    <t>Lithology</t>
  </si>
  <si>
    <t>Type</t>
  </si>
  <si>
    <t>(ft)</t>
  </si>
  <si>
    <t>(wt.%)</t>
  </si>
  <si>
    <t>(mg HC/g)</t>
  </si>
  <si>
    <r>
      <t>(mg CO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/g)</t>
    </r>
  </si>
  <si>
    <t>(°C)</t>
  </si>
  <si>
    <t>(mg HC/g TOC)</t>
  </si>
  <si>
    <r>
      <t>(mg CO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/g TOC)</t>
    </r>
  </si>
  <si>
    <t>(mg/g)</t>
  </si>
  <si>
    <t>(%)</t>
  </si>
  <si>
    <t>G014860</t>
  </si>
  <si>
    <t>Sharon Springs</t>
  </si>
  <si>
    <t>Mudstone</t>
  </si>
  <si>
    <t>Source-rock</t>
  </si>
  <si>
    <t>G014861</t>
  </si>
  <si>
    <t>G014862</t>
  </si>
  <si>
    <t>G014863</t>
  </si>
  <si>
    <t>A-Marl</t>
  </si>
  <si>
    <t>G014864</t>
  </si>
  <si>
    <t>G014865</t>
  </si>
  <si>
    <t>Source-rock (Reservoir?)</t>
  </si>
  <si>
    <t>G014866</t>
  </si>
  <si>
    <t>B-Chalk</t>
  </si>
  <si>
    <t>G014867</t>
  </si>
  <si>
    <t>G014868</t>
  </si>
  <si>
    <t>G014869</t>
  </si>
  <si>
    <t>B-Marl</t>
  </si>
  <si>
    <t>G014870</t>
  </si>
  <si>
    <t>C-Chalk</t>
  </si>
  <si>
    <t>G014871</t>
  </si>
  <si>
    <t>G014872</t>
  </si>
  <si>
    <t>G014873</t>
  </si>
  <si>
    <t>C-Marl</t>
  </si>
  <si>
    <t>G014874</t>
  </si>
  <si>
    <t>G014875</t>
  </si>
  <si>
    <t>Marly Mudstone</t>
  </si>
  <si>
    <t>G014876</t>
  </si>
  <si>
    <t>Fort Hays</t>
  </si>
  <si>
    <t>n.a.</t>
  </si>
  <si>
    <t>G014877</t>
  </si>
  <si>
    <t>G014878</t>
  </si>
  <si>
    <t>Carlile</t>
  </si>
  <si>
    <t>G014879</t>
  </si>
  <si>
    <t>Table S2</t>
  </si>
  <si>
    <t>Well 2</t>
  </si>
  <si>
    <t>G014880</t>
  </si>
  <si>
    <t>G014881</t>
  </si>
  <si>
    <t>G014882</t>
  </si>
  <si>
    <t>G014883</t>
  </si>
  <si>
    <t>A-Chalk</t>
  </si>
  <si>
    <t>G014884</t>
  </si>
  <si>
    <t>G014885</t>
  </si>
  <si>
    <t>G014886</t>
  </si>
  <si>
    <t>G014887</t>
  </si>
  <si>
    <t>G014888</t>
  </si>
  <si>
    <t>Reservoir</t>
  </si>
  <si>
    <t>G014889</t>
  </si>
  <si>
    <t>G014890</t>
  </si>
  <si>
    <t>G014891</t>
  </si>
  <si>
    <t>G014892</t>
  </si>
  <si>
    <t>G014893</t>
  </si>
  <si>
    <t>G014894</t>
  </si>
  <si>
    <t>G014895</t>
  </si>
  <si>
    <t>G014896</t>
  </si>
  <si>
    <t>G014897</t>
  </si>
  <si>
    <t>G014898</t>
  </si>
  <si>
    <t>G014899</t>
  </si>
  <si>
    <t>G014900</t>
  </si>
  <si>
    <t>G014901</t>
  </si>
  <si>
    <t>G014902</t>
  </si>
  <si>
    <t>Table S3</t>
  </si>
  <si>
    <t>Well 3</t>
  </si>
  <si>
    <t>G015813</t>
  </si>
  <si>
    <t>G015814</t>
  </si>
  <si>
    <t>G015815</t>
  </si>
  <si>
    <t>G015816</t>
  </si>
  <si>
    <t>G015817</t>
  </si>
  <si>
    <t>G015818</t>
  </si>
  <si>
    <t>G015819</t>
  </si>
  <si>
    <t>G015820</t>
  </si>
  <si>
    <t>G015821</t>
  </si>
  <si>
    <t>G015822</t>
  </si>
  <si>
    <t>G015823</t>
  </si>
  <si>
    <t>G015824</t>
  </si>
  <si>
    <t>G015825</t>
  </si>
  <si>
    <t>G015826</t>
  </si>
  <si>
    <t>G015827</t>
  </si>
  <si>
    <t>G015828</t>
  </si>
  <si>
    <t>G015829</t>
  </si>
  <si>
    <t>G015830</t>
  </si>
  <si>
    <t>G015831</t>
  </si>
  <si>
    <t>G015832</t>
  </si>
  <si>
    <t>G015833</t>
  </si>
  <si>
    <t>G015834</t>
  </si>
  <si>
    <t>G015835</t>
  </si>
  <si>
    <t>G015836</t>
  </si>
  <si>
    <t>G015837</t>
  </si>
  <si>
    <t>G015838</t>
  </si>
  <si>
    <t>G015839</t>
  </si>
  <si>
    <t>Table S4</t>
  </si>
  <si>
    <t>Well 4</t>
  </si>
  <si>
    <t>G014903</t>
  </si>
  <si>
    <t>G014904</t>
  </si>
  <si>
    <t>G014905</t>
  </si>
  <si>
    <t>G014906</t>
  </si>
  <si>
    <t>G014907</t>
  </si>
  <si>
    <t>G014908</t>
  </si>
  <si>
    <t>G014909</t>
  </si>
  <si>
    <t>G014910</t>
  </si>
  <si>
    <t>Table S5</t>
  </si>
  <si>
    <t>Well 5</t>
  </si>
  <si>
    <t>G014911</t>
  </si>
  <si>
    <t>G014912</t>
  </si>
  <si>
    <t>G014913</t>
  </si>
  <si>
    <t>G014914</t>
  </si>
  <si>
    <t>G014915</t>
  </si>
  <si>
    <t>G014916</t>
  </si>
  <si>
    <t>G014917</t>
  </si>
  <si>
    <t>G014918</t>
  </si>
  <si>
    <t>G014919</t>
  </si>
  <si>
    <t>G014920</t>
  </si>
  <si>
    <t>G014921</t>
  </si>
  <si>
    <t>G014922</t>
  </si>
  <si>
    <t>G014923</t>
  </si>
  <si>
    <t>G014924</t>
  </si>
  <si>
    <t>G014925</t>
  </si>
  <si>
    <t>G014926</t>
  </si>
  <si>
    <t>G014927</t>
  </si>
  <si>
    <t>G014928</t>
  </si>
  <si>
    <t>G014929</t>
  </si>
  <si>
    <t>G014930</t>
  </si>
  <si>
    <t>Marly Chalk</t>
  </si>
  <si>
    <t>Chalk</t>
  </si>
  <si>
    <t>Marl</t>
  </si>
  <si>
    <r>
      <t>S</t>
    </r>
    <r>
      <rPr>
        <b/>
        <i/>
        <vertAlign val="subscript"/>
        <sz val="10"/>
        <rFont val="Arial"/>
        <family val="2"/>
      </rPr>
      <t>1</t>
    </r>
  </si>
  <si>
    <r>
      <t>S</t>
    </r>
    <r>
      <rPr>
        <b/>
        <i/>
        <vertAlign val="subscript"/>
        <sz val="10"/>
        <rFont val="Arial"/>
        <family val="2"/>
      </rPr>
      <t>2</t>
    </r>
  </si>
  <si>
    <r>
      <t>S</t>
    </r>
    <r>
      <rPr>
        <b/>
        <i/>
        <vertAlign val="subscript"/>
        <sz val="10"/>
        <rFont val="Arial"/>
        <family val="2"/>
      </rPr>
      <t>3</t>
    </r>
  </si>
  <si>
    <r>
      <t>T</t>
    </r>
    <r>
      <rPr>
        <b/>
        <i/>
        <vertAlign val="subscript"/>
        <sz val="10"/>
        <rFont val="Arial"/>
        <family val="2"/>
      </rPr>
      <t>max</t>
    </r>
  </si>
  <si>
    <r>
      <t xml:space="preserve">Note: the lithology type was defined according to the carbonate content (wt.%, HCl) following the empirical criteria given in Table 1, in which chalk &amp;marly chalk are classicfied to being reservoirs, and mudstone &amp;marly mudstone are classicfied to being source-rocks, the majority of marl samples are source-rocks, while some marl samples with </t>
    </r>
    <r>
      <rPr>
        <i/>
        <sz val="11"/>
        <rFont val="Calibri"/>
        <family val="2"/>
        <scheme val="minor"/>
      </rPr>
      <t>OSI</t>
    </r>
    <r>
      <rPr>
        <sz val="11"/>
        <rFont val="Calibri"/>
        <family val="2"/>
        <scheme val="minor"/>
      </rPr>
      <t xml:space="preserve"> values higher than 100 mg/g </t>
    </r>
    <r>
      <rPr>
        <i/>
        <sz val="11"/>
        <rFont val="Calibri"/>
        <family val="2"/>
        <scheme val="minor"/>
      </rPr>
      <t>TOC</t>
    </r>
    <r>
      <rPr>
        <sz val="11"/>
        <rFont val="Calibri"/>
        <family val="2"/>
        <scheme val="minor"/>
      </rPr>
      <t xml:space="preserve"> are potential reservoirs as well. Shifted T</t>
    </r>
    <r>
      <rPr>
        <vertAlign val="subscript"/>
        <sz val="11"/>
        <rFont val="Calibri"/>
        <family val="2"/>
        <scheme val="minor"/>
      </rPr>
      <t>max</t>
    </r>
    <r>
      <rPr>
        <sz val="11"/>
        <rFont val="Calibri"/>
        <family val="2"/>
        <scheme val="minor"/>
      </rPr>
      <t xml:space="preserve"> (°C) = </t>
    </r>
    <r>
      <rPr>
        <i/>
        <sz val="11"/>
        <rFont val="Calibri"/>
        <family val="2"/>
        <scheme val="minor"/>
      </rPr>
      <t>T</t>
    </r>
    <r>
      <rPr>
        <i/>
        <vertAlign val="subscript"/>
        <sz val="11"/>
        <rFont val="Calibri"/>
        <family val="2"/>
        <scheme val="minor"/>
      </rPr>
      <t>max</t>
    </r>
    <r>
      <rPr>
        <vertAlign val="superscript"/>
        <sz val="11"/>
        <rFont val="Calibri"/>
        <family val="2"/>
        <scheme val="minor"/>
      </rPr>
      <t>Extracted</t>
    </r>
    <r>
      <rPr>
        <sz val="11"/>
        <rFont val="Calibri"/>
        <family val="2"/>
        <scheme val="minor"/>
      </rPr>
      <t xml:space="preserve"> -</t>
    </r>
    <r>
      <rPr>
        <i/>
        <sz val="11"/>
        <rFont val="Calibri"/>
        <family val="2"/>
        <scheme val="minor"/>
      </rPr>
      <t>T</t>
    </r>
    <r>
      <rPr>
        <i/>
        <vertAlign val="subscript"/>
        <sz val="11"/>
        <rFont val="Calibri"/>
        <family val="2"/>
        <scheme val="minor"/>
      </rPr>
      <t>max</t>
    </r>
    <r>
      <rPr>
        <vertAlign val="superscript"/>
        <sz val="11"/>
        <rFont val="Calibri"/>
        <family val="2"/>
        <scheme val="minor"/>
      </rPr>
      <t>whole-rock</t>
    </r>
    <r>
      <rPr>
        <sz val="11"/>
        <rFont val="Calibri"/>
        <family val="2"/>
        <scheme val="minor"/>
      </rPr>
      <t xml:space="preserve">, Extracted </t>
    </r>
    <r>
      <rPr>
        <i/>
        <sz val="11"/>
        <rFont val="Calibri"/>
        <family val="2"/>
        <scheme val="minor"/>
      </rPr>
      <t>S</t>
    </r>
    <r>
      <rPr>
        <i/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(%) = (</t>
    </r>
    <r>
      <rPr>
        <i/>
        <sz val="11"/>
        <rFont val="Calibri"/>
        <family val="2"/>
        <scheme val="minor"/>
      </rPr>
      <t>S</t>
    </r>
    <r>
      <rPr>
        <i/>
        <vertAlign val="subscript"/>
        <sz val="11"/>
        <rFont val="Calibri"/>
        <family val="2"/>
        <scheme val="minor"/>
      </rPr>
      <t>2</t>
    </r>
    <r>
      <rPr>
        <vertAlign val="superscript"/>
        <sz val="11"/>
        <rFont val="Calibri"/>
        <family val="2"/>
        <scheme val="minor"/>
      </rPr>
      <t>whole-rock</t>
    </r>
    <r>
      <rPr>
        <sz val="11"/>
        <rFont val="Calibri"/>
        <family val="2"/>
        <scheme val="minor"/>
      </rPr>
      <t xml:space="preserve"> - </t>
    </r>
    <r>
      <rPr>
        <i/>
        <sz val="11"/>
        <rFont val="Calibri"/>
        <family val="2"/>
        <scheme val="minor"/>
      </rPr>
      <t>S</t>
    </r>
    <r>
      <rPr>
        <i/>
        <vertAlign val="subscript"/>
        <sz val="11"/>
        <rFont val="Calibri"/>
        <family val="2"/>
        <scheme val="minor"/>
      </rPr>
      <t>2</t>
    </r>
    <r>
      <rPr>
        <vertAlign val="superscript"/>
        <sz val="11"/>
        <rFont val="Calibri"/>
        <family val="2"/>
        <scheme val="minor"/>
      </rPr>
      <t>Extracted</t>
    </r>
    <r>
      <rPr>
        <sz val="11"/>
        <rFont val="Calibri"/>
        <family val="2"/>
        <scheme val="minor"/>
      </rPr>
      <t>)/</t>
    </r>
    <r>
      <rPr>
        <i/>
        <sz val="11"/>
        <rFont val="Calibri"/>
        <family val="2"/>
        <scheme val="minor"/>
      </rPr>
      <t>S</t>
    </r>
    <r>
      <rPr>
        <i/>
        <vertAlign val="subscript"/>
        <sz val="11"/>
        <rFont val="Calibri"/>
        <family val="2"/>
        <scheme val="minor"/>
      </rPr>
      <t>2</t>
    </r>
    <r>
      <rPr>
        <vertAlign val="superscript"/>
        <sz val="11"/>
        <rFont val="Calibri"/>
        <family val="2"/>
        <scheme val="minor"/>
      </rPr>
      <t>whole-rock</t>
    </r>
    <r>
      <rPr>
        <sz val="11"/>
        <rFont val="Calibri"/>
        <family val="2"/>
        <scheme val="minor"/>
      </rPr>
      <t xml:space="preserve"> *100%, Extracted </t>
    </r>
    <r>
      <rPr>
        <i/>
        <sz val="11"/>
        <rFont val="Calibri"/>
        <family val="2"/>
        <scheme val="minor"/>
      </rPr>
      <t>TOC</t>
    </r>
    <r>
      <rPr>
        <sz val="11"/>
        <rFont val="Calibri"/>
        <family val="2"/>
        <scheme val="minor"/>
      </rPr>
      <t xml:space="preserve"> (%) = (</t>
    </r>
    <r>
      <rPr>
        <i/>
        <sz val="11"/>
        <rFont val="Calibri"/>
        <family val="2"/>
        <scheme val="minor"/>
      </rPr>
      <t>TOC</t>
    </r>
    <r>
      <rPr>
        <vertAlign val="superscript"/>
        <sz val="11"/>
        <rFont val="Calibri"/>
        <family val="2"/>
        <scheme val="minor"/>
      </rPr>
      <t>whole-rock</t>
    </r>
    <r>
      <rPr>
        <sz val="11"/>
        <rFont val="Calibri"/>
        <family val="2"/>
        <scheme val="minor"/>
      </rPr>
      <t xml:space="preserve"> - </t>
    </r>
    <r>
      <rPr>
        <i/>
        <sz val="11"/>
        <rFont val="Calibri"/>
        <family val="2"/>
        <scheme val="minor"/>
      </rPr>
      <t>TOC</t>
    </r>
    <r>
      <rPr>
        <vertAlign val="superscript"/>
        <sz val="11"/>
        <rFont val="Calibri"/>
        <family val="2"/>
        <scheme val="minor"/>
      </rPr>
      <t>Extracted</t>
    </r>
    <r>
      <rPr>
        <sz val="11"/>
        <rFont val="Calibri"/>
        <family val="2"/>
        <scheme val="minor"/>
      </rPr>
      <t>)/</t>
    </r>
    <r>
      <rPr>
        <i/>
        <sz val="11"/>
        <rFont val="Calibri"/>
        <family val="2"/>
        <scheme val="minor"/>
      </rPr>
      <t>TOC</t>
    </r>
    <r>
      <rPr>
        <vertAlign val="superscript"/>
        <sz val="11"/>
        <rFont val="Calibri"/>
        <family val="2"/>
        <scheme val="minor"/>
      </rPr>
      <t>whole-rock</t>
    </r>
    <r>
      <rPr>
        <sz val="11"/>
        <rFont val="Calibri"/>
        <family val="2"/>
        <scheme val="minor"/>
      </rPr>
      <t xml:space="preserve"> *100%. OSI = oil saturation index; TOC = total organic carbon, HI = hydrogen index; OI = oxygen index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</si>
</sst>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00000"/>
    <numFmt numFmtId="166" formatCode="0.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vertAlign val="superscript"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name val="Calibri"/>
      <family val="3"/>
      <charset val="134"/>
      <scheme val="minor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i/>
      <sz val="11"/>
      <name val="Calibri"/>
      <family val="2"/>
      <scheme val="minor"/>
    </font>
    <font>
      <i/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Fill="1" applyBorder="1"/>
    <xf numFmtId="164" fontId="3" fillId="0" borderId="0" xfId="0" applyNumberFormat="1" applyFont="1" applyFill="1" applyBorder="1"/>
    <xf numFmtId="1" fontId="3" fillId="0" borderId="0" xfId="0" applyNumberFormat="1" applyFont="1" applyFill="1" applyBorder="1"/>
    <xf numFmtId="0" fontId="0" fillId="0" borderId="1" xfId="0" applyBorder="1"/>
    <xf numFmtId="0" fontId="0" fillId="0" borderId="0" xfId="0" applyBorder="1"/>
    <xf numFmtId="0" fontId="4" fillId="0" borderId="2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2" fontId="7" fillId="0" borderId="0" xfId="0" quotePrefix="1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>
      <alignment horizontal="center"/>
    </xf>
    <xf numFmtId="1" fontId="0" fillId="0" borderId="0" xfId="0" applyNumberFormat="1"/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1" xfId="0" quotePrefix="1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0" fillId="0" borderId="3" xfId="0" applyBorder="1"/>
    <xf numFmtId="2" fontId="7" fillId="0" borderId="2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9" fontId="0" fillId="0" borderId="0" xfId="2" applyFont="1"/>
    <xf numFmtId="2" fontId="0" fillId="0" borderId="0" xfId="0" applyNumberFormat="1"/>
    <xf numFmtId="43" fontId="0" fillId="0" borderId="0" xfId="1" applyFont="1"/>
    <xf numFmtId="166" fontId="7" fillId="0" borderId="0" xfId="0" quotePrefix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Percent" xfId="2" builtinId="5"/>
    <cellStyle name="Titl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120"/>
  <sheetViews>
    <sheetView tabSelected="1" topLeftCell="A70" zoomScale="80" zoomScaleNormal="80" workbookViewId="0">
      <selection activeCell="L130" sqref="L130"/>
    </sheetView>
  </sheetViews>
  <sheetFormatPr defaultRowHeight="14.5"/>
  <cols>
    <col min="1" max="1" width="3.08984375" customWidth="1"/>
    <col min="2" max="2" width="9.08984375" style="1"/>
    <col min="3" max="3" width="13.36328125" style="1" bestFit="1" customWidth="1"/>
    <col min="4" max="5" width="13.36328125" style="1" customWidth="1"/>
    <col min="6" max="6" width="9.08984375" style="2"/>
    <col min="7" max="7" width="9.08984375" style="3"/>
    <col min="8" max="15" width="9.08984375" style="1"/>
    <col min="16" max="16" width="9.08984375" style="1" customWidth="1"/>
    <col min="17" max="17" width="9.08984375" style="3"/>
    <col min="18" max="25" width="9.08984375" style="1"/>
    <col min="26" max="29" width="9.08984375" customWidth="1"/>
  </cols>
  <sheetData>
    <row r="1" spans="2:44">
      <c r="Z1" s="4"/>
      <c r="AA1" s="5"/>
      <c r="AB1" s="5"/>
      <c r="AC1" s="5"/>
    </row>
    <row r="2" spans="2:44">
      <c r="B2" s="47" t="s">
        <v>0</v>
      </c>
      <c r="C2" s="47"/>
      <c r="D2" s="47"/>
      <c r="E2" s="47"/>
      <c r="F2" s="47"/>
      <c r="G2" s="48" t="s">
        <v>1</v>
      </c>
      <c r="H2" s="48"/>
      <c r="I2" s="48"/>
      <c r="J2" s="48"/>
      <c r="K2" s="48"/>
      <c r="L2" s="48"/>
      <c r="M2" s="48"/>
      <c r="N2" s="48"/>
      <c r="O2" s="48"/>
      <c r="P2" s="6" t="s">
        <v>2</v>
      </c>
      <c r="Q2" s="48" t="s">
        <v>3</v>
      </c>
      <c r="R2" s="48"/>
      <c r="S2" s="48"/>
      <c r="T2" s="48"/>
      <c r="U2" s="48"/>
      <c r="V2" s="48"/>
      <c r="W2" s="48"/>
      <c r="X2" s="48"/>
      <c r="Y2" s="48"/>
      <c r="Z2" s="6" t="s">
        <v>4</v>
      </c>
      <c r="AA2" s="6" t="s">
        <v>5</v>
      </c>
      <c r="AB2" s="6" t="s">
        <v>6</v>
      </c>
      <c r="AC2" s="6" t="s">
        <v>6</v>
      </c>
      <c r="AD2" s="49" t="s">
        <v>7</v>
      </c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</row>
    <row r="3" spans="2:44" ht="15">
      <c r="B3" s="50" t="s">
        <v>8</v>
      </c>
      <c r="C3" s="50"/>
      <c r="D3" s="51" t="s">
        <v>9</v>
      </c>
      <c r="E3" s="51"/>
      <c r="F3" s="7" t="s">
        <v>10</v>
      </c>
      <c r="G3" s="8" t="s">
        <v>11</v>
      </c>
      <c r="H3" s="52" t="s">
        <v>12</v>
      </c>
      <c r="I3" s="52" t="s">
        <v>168</v>
      </c>
      <c r="J3" s="52" t="s">
        <v>169</v>
      </c>
      <c r="K3" s="52" t="s">
        <v>170</v>
      </c>
      <c r="L3" s="52" t="s">
        <v>171</v>
      </c>
      <c r="M3" s="53" t="s">
        <v>13</v>
      </c>
      <c r="N3" s="53" t="s">
        <v>14</v>
      </c>
      <c r="O3" s="53" t="s">
        <v>15</v>
      </c>
      <c r="P3" s="10" t="s">
        <v>16</v>
      </c>
      <c r="Q3" s="8" t="s">
        <v>11</v>
      </c>
      <c r="R3" s="52" t="s">
        <v>12</v>
      </c>
      <c r="S3" s="52" t="s">
        <v>168</v>
      </c>
      <c r="T3" s="52" t="s">
        <v>169</v>
      </c>
      <c r="U3" s="52" t="s">
        <v>170</v>
      </c>
      <c r="V3" s="52" t="s">
        <v>171</v>
      </c>
      <c r="W3" s="53" t="s">
        <v>13</v>
      </c>
      <c r="X3" s="53" t="s">
        <v>14</v>
      </c>
      <c r="Y3" s="53" t="s">
        <v>15</v>
      </c>
      <c r="Z3" s="53" t="s">
        <v>17</v>
      </c>
      <c r="AA3" s="52" t="s">
        <v>171</v>
      </c>
      <c r="AB3" s="52" t="s">
        <v>169</v>
      </c>
      <c r="AC3" s="53" t="s">
        <v>12</v>
      </c>
      <c r="AD3" s="9" t="s">
        <v>18</v>
      </c>
      <c r="AE3" s="9" t="s">
        <v>19</v>
      </c>
      <c r="AF3" s="9" t="s">
        <v>20</v>
      </c>
      <c r="AG3" s="9" t="s">
        <v>21</v>
      </c>
      <c r="AH3" s="9" t="s">
        <v>22</v>
      </c>
      <c r="AI3" s="11" t="s">
        <v>23</v>
      </c>
      <c r="AJ3" s="11" t="s">
        <v>24</v>
      </c>
      <c r="AK3" s="11" t="s">
        <v>25</v>
      </c>
      <c r="AL3" s="11" t="s">
        <v>26</v>
      </c>
      <c r="AM3" s="11" t="s">
        <v>27</v>
      </c>
      <c r="AN3" s="11" t="s">
        <v>28</v>
      </c>
      <c r="AO3" s="9" t="s">
        <v>29</v>
      </c>
      <c r="AP3" s="9" t="s">
        <v>30</v>
      </c>
    </row>
    <row r="4" spans="2:44">
      <c r="B4" s="12" t="s">
        <v>31</v>
      </c>
      <c r="C4" s="13" t="s">
        <v>32</v>
      </c>
      <c r="D4" s="13" t="s">
        <v>33</v>
      </c>
      <c r="E4" s="13" t="s">
        <v>34</v>
      </c>
      <c r="F4" s="14" t="s">
        <v>35</v>
      </c>
      <c r="G4" s="15" t="s">
        <v>36</v>
      </c>
      <c r="H4" s="13" t="s">
        <v>36</v>
      </c>
      <c r="I4" s="44" t="s">
        <v>37</v>
      </c>
      <c r="J4" s="44"/>
      <c r="K4" s="13" t="s">
        <v>38</v>
      </c>
      <c r="L4" s="13" t="s">
        <v>39</v>
      </c>
      <c r="M4" s="45" t="s">
        <v>40</v>
      </c>
      <c r="N4" s="45"/>
      <c r="O4" s="16" t="s">
        <v>41</v>
      </c>
      <c r="P4" s="16" t="s">
        <v>42</v>
      </c>
      <c r="Q4" s="15" t="s">
        <v>36</v>
      </c>
      <c r="R4" s="13" t="s">
        <v>36</v>
      </c>
      <c r="S4" s="44" t="s">
        <v>37</v>
      </c>
      <c r="T4" s="44"/>
      <c r="U4" s="13" t="s">
        <v>38</v>
      </c>
      <c r="V4" s="13" t="s">
        <v>39</v>
      </c>
      <c r="W4" s="45" t="s">
        <v>40</v>
      </c>
      <c r="X4" s="45"/>
      <c r="Y4" s="16" t="s">
        <v>41</v>
      </c>
      <c r="Z4" s="16" t="s">
        <v>42</v>
      </c>
      <c r="AA4" s="13" t="s">
        <v>39</v>
      </c>
      <c r="AB4" s="16" t="s">
        <v>43</v>
      </c>
      <c r="AC4" s="16" t="s">
        <v>43</v>
      </c>
      <c r="AD4" s="17" t="s">
        <v>36</v>
      </c>
      <c r="AE4" s="17" t="s">
        <v>36</v>
      </c>
      <c r="AF4" s="17" t="s">
        <v>36</v>
      </c>
      <c r="AG4" s="17" t="s">
        <v>36</v>
      </c>
      <c r="AH4" s="17" t="s">
        <v>36</v>
      </c>
      <c r="AI4" s="17" t="s">
        <v>36</v>
      </c>
      <c r="AJ4" s="17" t="s">
        <v>36</v>
      </c>
      <c r="AK4" s="17" t="s">
        <v>36</v>
      </c>
      <c r="AL4" s="17" t="s">
        <v>36</v>
      </c>
      <c r="AM4" s="17" t="s">
        <v>36</v>
      </c>
      <c r="AN4" s="17" t="s">
        <v>36</v>
      </c>
      <c r="AO4" s="17" t="s">
        <v>36</v>
      </c>
      <c r="AP4" s="17" t="s">
        <v>36</v>
      </c>
    </row>
    <row r="5" spans="2:44">
      <c r="B5" s="18" t="s">
        <v>44</v>
      </c>
      <c r="C5" s="19" t="s">
        <v>45</v>
      </c>
      <c r="D5" s="19" t="s">
        <v>46</v>
      </c>
      <c r="E5" s="19" t="s">
        <v>47</v>
      </c>
      <c r="F5" s="20">
        <v>6842.5</v>
      </c>
      <c r="G5" s="18">
        <v>4.4381491973572889</v>
      </c>
      <c r="H5" s="21">
        <v>2.54</v>
      </c>
      <c r="I5" s="22">
        <v>1.32</v>
      </c>
      <c r="J5" s="22">
        <v>5.43</v>
      </c>
      <c r="K5" s="22">
        <v>0.37</v>
      </c>
      <c r="L5" s="18">
        <v>440</v>
      </c>
      <c r="M5" s="23">
        <f t="shared" ref="M5:M24" si="0">I5/H5*100</f>
        <v>51.968503937007867</v>
      </c>
      <c r="N5" s="23">
        <f>J5*100/H5</f>
        <v>213.77952755905511</v>
      </c>
      <c r="O5" s="23">
        <f>K5*100/H5</f>
        <v>14.566929133858267</v>
      </c>
      <c r="P5" s="24">
        <v>4.2587662337662335</v>
      </c>
      <c r="Q5" s="18">
        <v>3.1073446327700482</v>
      </c>
      <c r="R5" s="21">
        <v>2.17</v>
      </c>
      <c r="S5" s="22">
        <v>0.05</v>
      </c>
      <c r="T5" s="22">
        <v>4</v>
      </c>
      <c r="U5" s="22">
        <v>0.1</v>
      </c>
      <c r="V5" s="18">
        <v>439</v>
      </c>
      <c r="W5" s="23">
        <f t="shared" ref="W5:W24" si="1">S5/R5*100</f>
        <v>2.3041474654377883</v>
      </c>
      <c r="X5" s="23">
        <f>T5*100/R5</f>
        <v>184.33179723502306</v>
      </c>
      <c r="Y5" s="23">
        <f>U5*100/R5</f>
        <v>4.6082949308755765</v>
      </c>
      <c r="Z5" s="24">
        <f>I5+J5-T5</f>
        <v>2.75</v>
      </c>
      <c r="AA5" s="25">
        <f>V5-L5</f>
        <v>-1</v>
      </c>
      <c r="AB5" s="25">
        <f>(J5-T5)/J5*100</f>
        <v>26.335174953959477</v>
      </c>
      <c r="AC5" s="25">
        <f>(H5-R5)/H5*100</f>
        <v>14.566929133858272</v>
      </c>
      <c r="AD5" s="22">
        <v>6.8062297734627837</v>
      </c>
      <c r="AE5" s="22">
        <v>3.7419093851132694</v>
      </c>
      <c r="AF5" s="22">
        <v>0.14158576051779936</v>
      </c>
      <c r="AG5" s="22">
        <v>0.98098705501618122</v>
      </c>
      <c r="AH5" s="22">
        <v>2.5283171521035599</v>
      </c>
      <c r="AI5" s="22">
        <v>0.8596278317152104</v>
      </c>
      <c r="AJ5" s="22">
        <v>0</v>
      </c>
      <c r="AK5" s="22">
        <v>33.667071197411005</v>
      </c>
      <c r="AL5" s="22">
        <v>3.1452265372168284</v>
      </c>
      <c r="AM5" s="22">
        <v>6.6343042071197411</v>
      </c>
      <c r="AN5" s="22">
        <v>2.2350323624595472</v>
      </c>
      <c r="AO5" s="22">
        <v>4.0149676375404537</v>
      </c>
      <c r="AP5" s="22">
        <v>35.234627831715216</v>
      </c>
      <c r="AQ5" s="26"/>
      <c r="AR5" s="26"/>
    </row>
    <row r="6" spans="2:44">
      <c r="B6" s="18" t="s">
        <v>48</v>
      </c>
      <c r="C6" s="19" t="s">
        <v>45</v>
      </c>
      <c r="D6" s="19" t="s">
        <v>46</v>
      </c>
      <c r="E6" s="19" t="s">
        <v>47</v>
      </c>
      <c r="F6" s="20">
        <v>6877.9</v>
      </c>
      <c r="G6" s="18">
        <v>2.2794846382581002</v>
      </c>
      <c r="H6" s="21">
        <v>4.46</v>
      </c>
      <c r="I6" s="22">
        <v>3.14</v>
      </c>
      <c r="J6" s="22">
        <v>14.55</v>
      </c>
      <c r="K6" s="22">
        <v>0.57999999999999996</v>
      </c>
      <c r="L6" s="18">
        <v>437</v>
      </c>
      <c r="M6" s="23">
        <f t="shared" si="0"/>
        <v>70.403587443946194</v>
      </c>
      <c r="N6" s="23">
        <f>J6*100/H6</f>
        <v>326.23318385650225</v>
      </c>
      <c r="O6" s="23">
        <f>K6*100/H6</f>
        <v>13.004484304932735</v>
      </c>
      <c r="P6" s="24">
        <v>8.9640866873065033</v>
      </c>
      <c r="Q6" s="18">
        <v>2.5568181818198754</v>
      </c>
      <c r="R6" s="21">
        <v>3.81</v>
      </c>
      <c r="S6" s="22">
        <v>0.08</v>
      </c>
      <c r="T6" s="22">
        <v>10.76</v>
      </c>
      <c r="U6" s="22">
        <v>0.21</v>
      </c>
      <c r="V6" s="18">
        <v>438</v>
      </c>
      <c r="W6" s="23">
        <f t="shared" si="1"/>
        <v>2.0997375328083989</v>
      </c>
      <c r="X6" s="23">
        <f>T6*100/R6</f>
        <v>282.41469816272968</v>
      </c>
      <c r="Y6" s="23">
        <f>U6*100/R6</f>
        <v>5.5118110236220472</v>
      </c>
      <c r="Z6" s="24">
        <f t="shared" ref="Z6:Z69" si="2">I6+J6-T6</f>
        <v>6.9300000000000015</v>
      </c>
      <c r="AA6" s="23">
        <f t="shared" ref="AA6:AA69" si="3">V6-L6</f>
        <v>1</v>
      </c>
      <c r="AB6" s="23">
        <f t="shared" ref="AB6:AB69" si="4">(J6-T6)/J6*100</f>
        <v>26.048109965635746</v>
      </c>
      <c r="AC6" s="23">
        <f t="shared" ref="AC6:AC69" si="5">(H6-R6)/H6*100</f>
        <v>14.573991031390133</v>
      </c>
      <c r="AD6" s="22">
        <v>10.77</v>
      </c>
      <c r="AE6" s="22">
        <v>4</v>
      </c>
      <c r="AF6" s="22">
        <v>0.16</v>
      </c>
      <c r="AG6" s="22">
        <v>0.71</v>
      </c>
      <c r="AH6" s="22"/>
      <c r="AI6" s="22">
        <v>1.02</v>
      </c>
      <c r="AJ6" s="22"/>
      <c r="AK6" s="22">
        <v>31.64</v>
      </c>
      <c r="AL6" s="22">
        <v>5.18</v>
      </c>
      <c r="AM6" s="22">
        <v>6.77</v>
      </c>
      <c r="AN6" s="22"/>
      <c r="AO6" s="22">
        <v>7.29</v>
      </c>
      <c r="AP6" s="22">
        <v>32.46</v>
      </c>
      <c r="AQ6" s="26"/>
      <c r="AR6" s="26"/>
    </row>
    <row r="7" spans="2:44">
      <c r="B7" s="27" t="s">
        <v>49</v>
      </c>
      <c r="C7" s="28" t="s">
        <v>45</v>
      </c>
      <c r="D7" s="28" t="s">
        <v>46</v>
      </c>
      <c r="E7" s="28" t="s">
        <v>47</v>
      </c>
      <c r="F7" s="29">
        <v>6899.5</v>
      </c>
      <c r="G7" s="27">
        <v>9.0457256461198057</v>
      </c>
      <c r="H7" s="30">
        <v>4.33</v>
      </c>
      <c r="I7" s="31">
        <v>2.61</v>
      </c>
      <c r="J7" s="31">
        <v>14.57</v>
      </c>
      <c r="K7" s="31">
        <v>0.57999999999999996</v>
      </c>
      <c r="L7" s="27">
        <v>440</v>
      </c>
      <c r="M7" s="32">
        <f t="shared" si="0"/>
        <v>60.277136258660505</v>
      </c>
      <c r="N7" s="32">
        <f>J7*100/H7</f>
        <v>336.48960739030025</v>
      </c>
      <c r="O7" s="32">
        <f>K7*100/H7</f>
        <v>13.394919168591223</v>
      </c>
      <c r="P7" s="33">
        <v>8.6485804416403802</v>
      </c>
      <c r="Q7" s="27">
        <v>6.9656488549583067</v>
      </c>
      <c r="R7" s="30">
        <v>3.66</v>
      </c>
      <c r="S7" s="31">
        <v>0.09</v>
      </c>
      <c r="T7" s="31">
        <v>10.49</v>
      </c>
      <c r="U7" s="31">
        <v>0.22</v>
      </c>
      <c r="V7" s="27">
        <v>439</v>
      </c>
      <c r="W7" s="32">
        <f t="shared" si="1"/>
        <v>2.459016393442623</v>
      </c>
      <c r="X7" s="32">
        <f>T7*100/R7</f>
        <v>286.61202185792348</v>
      </c>
      <c r="Y7" s="32">
        <f>U7*100/R7</f>
        <v>6.0109289617486334</v>
      </c>
      <c r="Z7" s="33">
        <f t="shared" si="2"/>
        <v>6.6899999999999995</v>
      </c>
      <c r="AA7" s="32">
        <f t="shared" si="3"/>
        <v>-1</v>
      </c>
      <c r="AB7" s="32">
        <f t="shared" si="4"/>
        <v>28.002745367192862</v>
      </c>
      <c r="AC7" s="32">
        <f t="shared" si="5"/>
        <v>15.473441108545034</v>
      </c>
      <c r="AD7" s="31">
        <v>5.1100000000000003</v>
      </c>
      <c r="AE7" s="31">
        <v>7.55</v>
      </c>
      <c r="AF7" s="31">
        <v>0</v>
      </c>
      <c r="AG7" s="31">
        <v>2.87</v>
      </c>
      <c r="AH7" s="31"/>
      <c r="AI7" s="31">
        <v>3.21</v>
      </c>
      <c r="AJ7" s="31"/>
      <c r="AK7" s="31">
        <v>28.04</v>
      </c>
      <c r="AL7" s="31">
        <v>5.66</v>
      </c>
      <c r="AM7" s="31">
        <v>7.86</v>
      </c>
      <c r="AN7" s="31"/>
      <c r="AO7" s="31">
        <v>4.8499999999999996</v>
      </c>
      <c r="AP7" s="31">
        <v>34.86</v>
      </c>
      <c r="AQ7" s="26"/>
      <c r="AR7" s="26"/>
    </row>
    <row r="8" spans="2:44">
      <c r="B8" s="18" t="s">
        <v>50</v>
      </c>
      <c r="C8" s="19" t="s">
        <v>51</v>
      </c>
      <c r="D8" s="19" t="s">
        <v>167</v>
      </c>
      <c r="E8" s="19" t="s">
        <v>47</v>
      </c>
      <c r="F8" s="20">
        <v>6927.3</v>
      </c>
      <c r="G8" s="18">
        <v>50.982226379795435</v>
      </c>
      <c r="H8" s="21">
        <v>4.7300000000000004</v>
      </c>
      <c r="I8" s="22">
        <v>3.6</v>
      </c>
      <c r="J8" s="22">
        <v>17.23</v>
      </c>
      <c r="K8" s="22">
        <v>0.72</v>
      </c>
      <c r="L8" s="18">
        <v>440</v>
      </c>
      <c r="M8" s="23">
        <f t="shared" si="0"/>
        <v>76.109936575052856</v>
      </c>
      <c r="N8" s="23">
        <f>J8*100/H8</f>
        <v>364.27061310782238</v>
      </c>
      <c r="O8" s="23">
        <f>K8*100/H8</f>
        <v>15.221987315010569</v>
      </c>
      <c r="P8" s="24">
        <v>8.8452196382428934</v>
      </c>
      <c r="Q8" s="18">
        <v>51.035781544256494</v>
      </c>
      <c r="R8" s="21">
        <v>4.09</v>
      </c>
      <c r="S8" s="22">
        <v>0.03</v>
      </c>
      <c r="T8" s="22">
        <v>13.46</v>
      </c>
      <c r="U8" s="22">
        <v>0.28000000000000003</v>
      </c>
      <c r="V8" s="18">
        <v>438</v>
      </c>
      <c r="W8" s="23">
        <f t="shared" si="1"/>
        <v>0.73349633251833746</v>
      </c>
      <c r="X8" s="23">
        <f>T8*100/R8</f>
        <v>329.0953545232274</v>
      </c>
      <c r="Y8" s="23">
        <f>U8*100/R8</f>
        <v>6.8459657701711505</v>
      </c>
      <c r="Z8" s="24">
        <f t="shared" si="2"/>
        <v>7.370000000000001</v>
      </c>
      <c r="AA8" s="23">
        <f t="shared" si="3"/>
        <v>-2</v>
      </c>
      <c r="AB8" s="23">
        <f t="shared" si="4"/>
        <v>21.880441091120137</v>
      </c>
      <c r="AC8" s="23">
        <f t="shared" si="5"/>
        <v>13.530655391120519</v>
      </c>
      <c r="AD8" s="22">
        <v>2.39</v>
      </c>
      <c r="AE8" s="22"/>
      <c r="AF8" s="22">
        <v>0.94</v>
      </c>
      <c r="AG8" s="22">
        <v>59.19</v>
      </c>
      <c r="AH8" s="22">
        <v>0</v>
      </c>
      <c r="AI8" s="22">
        <v>1.65</v>
      </c>
      <c r="AJ8" s="22"/>
      <c r="AK8" s="22">
        <v>10.91</v>
      </c>
      <c r="AL8" s="22"/>
      <c r="AM8" s="22">
        <v>5.76</v>
      </c>
      <c r="AN8" s="22"/>
      <c r="AO8" s="22">
        <v>6.38</v>
      </c>
      <c r="AP8" s="22">
        <v>12.78</v>
      </c>
      <c r="AQ8" s="26"/>
      <c r="AR8" s="26"/>
    </row>
    <row r="9" spans="2:44">
      <c r="B9" s="18" t="s">
        <v>52</v>
      </c>
      <c r="C9" s="19" t="s">
        <v>51</v>
      </c>
      <c r="D9" s="19" t="s">
        <v>167</v>
      </c>
      <c r="E9" s="19" t="s">
        <v>47</v>
      </c>
      <c r="F9" s="20">
        <v>6957.7</v>
      </c>
      <c r="G9" s="18">
        <v>63.173076923077346</v>
      </c>
      <c r="H9" s="21">
        <v>3.74</v>
      </c>
      <c r="I9" s="22">
        <v>2.2200000000000002</v>
      </c>
      <c r="J9" s="22">
        <v>13.34</v>
      </c>
      <c r="K9" s="22">
        <v>0.76</v>
      </c>
      <c r="L9" s="18">
        <v>439</v>
      </c>
      <c r="M9" s="23">
        <f t="shared" si="0"/>
        <v>59.358288770053477</v>
      </c>
      <c r="N9" s="23">
        <f>J9*100/H9</f>
        <v>356.68449197860963</v>
      </c>
      <c r="O9" s="23">
        <f>K9*100/H9</f>
        <v>20.320855614973262</v>
      </c>
      <c r="P9" s="24">
        <v>6.6466307277628029</v>
      </c>
      <c r="Q9" s="18">
        <v>62.81070745698073</v>
      </c>
      <c r="R9" s="21">
        <v>3.19</v>
      </c>
      <c r="S9" s="22">
        <v>0.04</v>
      </c>
      <c r="T9" s="22">
        <v>10.08</v>
      </c>
      <c r="U9" s="22">
        <v>0.45</v>
      </c>
      <c r="V9" s="18">
        <v>435</v>
      </c>
      <c r="W9" s="23">
        <f t="shared" si="1"/>
        <v>1.2539184952978057</v>
      </c>
      <c r="X9" s="23">
        <f>T9*100/R9</f>
        <v>315.98746081504703</v>
      </c>
      <c r="Y9" s="23">
        <f>U9*100/R9</f>
        <v>14.106583072100314</v>
      </c>
      <c r="Z9" s="24">
        <f t="shared" si="2"/>
        <v>5.48</v>
      </c>
      <c r="AA9" s="23">
        <f t="shared" si="3"/>
        <v>-4</v>
      </c>
      <c r="AB9" s="23">
        <f t="shared" si="4"/>
        <v>24.437781109445275</v>
      </c>
      <c r="AC9" s="23">
        <f t="shared" si="5"/>
        <v>14.705882352941183</v>
      </c>
      <c r="AD9" s="22">
        <v>2.54</v>
      </c>
      <c r="AE9" s="22"/>
      <c r="AF9" s="22">
        <v>1.17</v>
      </c>
      <c r="AG9" s="22">
        <v>69.930000000000007</v>
      </c>
      <c r="AH9" s="22">
        <v>0</v>
      </c>
      <c r="AI9" s="22">
        <v>2.1</v>
      </c>
      <c r="AJ9" s="22"/>
      <c r="AK9" s="22">
        <v>7.61</v>
      </c>
      <c r="AL9" s="22"/>
      <c r="AM9" s="22">
        <v>3.78</v>
      </c>
      <c r="AN9" s="22">
        <v>0.5</v>
      </c>
      <c r="AO9" s="22">
        <v>3.09</v>
      </c>
      <c r="AP9" s="22">
        <v>9.2799999999999994</v>
      </c>
      <c r="AQ9" s="26"/>
      <c r="AR9" s="26"/>
    </row>
    <row r="10" spans="2:44">
      <c r="B10" s="18" t="s">
        <v>53</v>
      </c>
      <c r="C10" s="19" t="s">
        <v>51</v>
      </c>
      <c r="D10" s="19" t="s">
        <v>167</v>
      </c>
      <c r="E10" s="34" t="s">
        <v>54</v>
      </c>
      <c r="F10" s="20">
        <v>6981.8</v>
      </c>
      <c r="G10" s="18">
        <v>68.042226487526875</v>
      </c>
      <c r="H10" s="21">
        <v>3.68</v>
      </c>
      <c r="I10" s="22">
        <v>3.76</v>
      </c>
      <c r="J10" s="22">
        <v>13.03</v>
      </c>
      <c r="K10" s="22">
        <v>0.92</v>
      </c>
      <c r="L10" s="18">
        <v>437</v>
      </c>
      <c r="M10" s="23">
        <f t="shared" si="0"/>
        <v>102.17391304347825</v>
      </c>
      <c r="N10" s="23">
        <f t="shared" ref="N10:N116" si="6">J10*100/H10</f>
        <v>354.07608695652175</v>
      </c>
      <c r="O10" s="23">
        <f t="shared" ref="O10:O116" si="7">K10*100/H10</f>
        <v>25</v>
      </c>
      <c r="P10" s="24">
        <v>11.254502369668245</v>
      </c>
      <c r="Q10" s="18">
        <v>68.631178707223157</v>
      </c>
      <c r="R10" s="21">
        <v>2.73</v>
      </c>
      <c r="S10" s="22">
        <v>0.01</v>
      </c>
      <c r="T10" s="22">
        <v>7.04</v>
      </c>
      <c r="U10" s="22">
        <v>0.28999999999999998</v>
      </c>
      <c r="V10" s="18">
        <v>441</v>
      </c>
      <c r="W10" s="23">
        <f t="shared" si="1"/>
        <v>0.36630036630036628</v>
      </c>
      <c r="X10" s="23">
        <f t="shared" ref="X10:X116" si="8">T10*100/R10</f>
        <v>257.87545787545787</v>
      </c>
      <c r="Y10" s="23">
        <f t="shared" ref="Y10:Y116" si="9">U10*100/R10</f>
        <v>10.622710622710622</v>
      </c>
      <c r="Z10" s="24">
        <f t="shared" si="2"/>
        <v>9.75</v>
      </c>
      <c r="AA10" s="23">
        <f t="shared" si="3"/>
        <v>4</v>
      </c>
      <c r="AB10" s="23">
        <f t="shared" si="4"/>
        <v>45.970836531082114</v>
      </c>
      <c r="AC10" s="23">
        <f t="shared" si="5"/>
        <v>25.815217391304351</v>
      </c>
      <c r="AD10" s="22">
        <v>2.15</v>
      </c>
      <c r="AE10" s="22"/>
      <c r="AF10" s="22">
        <v>1.63</v>
      </c>
      <c r="AG10" s="22">
        <v>73.42</v>
      </c>
      <c r="AH10" s="22"/>
      <c r="AI10" s="22"/>
      <c r="AJ10" s="22"/>
      <c r="AK10" s="22">
        <v>6.25</v>
      </c>
      <c r="AL10" s="22"/>
      <c r="AM10" s="22">
        <v>3.06</v>
      </c>
      <c r="AN10" s="22">
        <v>1.58</v>
      </c>
      <c r="AO10" s="22">
        <v>2.2599999999999998</v>
      </c>
      <c r="AP10" s="22">
        <v>9.65</v>
      </c>
      <c r="AQ10" s="26"/>
      <c r="AR10" s="26"/>
    </row>
    <row r="11" spans="2:44">
      <c r="B11" s="18" t="s">
        <v>55</v>
      </c>
      <c r="C11" s="19" t="s">
        <v>56</v>
      </c>
      <c r="D11" s="19" t="s">
        <v>167</v>
      </c>
      <c r="E11" s="19" t="s">
        <v>47</v>
      </c>
      <c r="F11" s="20">
        <v>6995.1</v>
      </c>
      <c r="G11" s="18">
        <v>52.548656163112639</v>
      </c>
      <c r="H11" s="21">
        <v>7.77</v>
      </c>
      <c r="I11" s="22">
        <v>2.66</v>
      </c>
      <c r="J11" s="22">
        <v>36.450000000000003</v>
      </c>
      <c r="K11" s="22">
        <v>0.61</v>
      </c>
      <c r="L11" s="18">
        <v>441</v>
      </c>
      <c r="M11" s="23">
        <f t="shared" si="0"/>
        <v>34.234234234234236</v>
      </c>
      <c r="N11" s="23">
        <f t="shared" si="6"/>
        <v>469.11196911196919</v>
      </c>
      <c r="O11" s="23">
        <f t="shared" si="7"/>
        <v>7.8507078507078507</v>
      </c>
      <c r="P11" s="24">
        <v>4.6331797235023044</v>
      </c>
      <c r="Q11" s="18">
        <v>53.191489361701272</v>
      </c>
      <c r="R11" s="21">
        <v>7.39</v>
      </c>
      <c r="S11" s="22">
        <v>7.0000000000000007E-2</v>
      </c>
      <c r="T11" s="22">
        <v>33.409999999999997</v>
      </c>
      <c r="U11" s="22">
        <v>0.21</v>
      </c>
      <c r="V11" s="18">
        <v>441</v>
      </c>
      <c r="W11" s="23">
        <f t="shared" si="1"/>
        <v>0.94722598105548061</v>
      </c>
      <c r="X11" s="23">
        <f t="shared" si="8"/>
        <v>452.09742895805135</v>
      </c>
      <c r="Y11" s="23">
        <f t="shared" si="9"/>
        <v>2.8416779431664412</v>
      </c>
      <c r="Z11" s="24">
        <f t="shared" si="2"/>
        <v>5.7000000000000028</v>
      </c>
      <c r="AA11" s="23">
        <f t="shared" si="3"/>
        <v>0</v>
      </c>
      <c r="AB11" s="23">
        <f t="shared" si="4"/>
        <v>8.3401920438957635</v>
      </c>
      <c r="AC11" s="23">
        <f t="shared" si="5"/>
        <v>4.89060489060489</v>
      </c>
      <c r="AD11" s="22">
        <v>2.96</v>
      </c>
      <c r="AE11" s="22"/>
      <c r="AF11" s="22">
        <v>1.33</v>
      </c>
      <c r="AG11" s="22">
        <v>66.400000000000006</v>
      </c>
      <c r="AH11" s="22">
        <v>0.17</v>
      </c>
      <c r="AI11" s="22">
        <v>1.0900000000000001</v>
      </c>
      <c r="AJ11" s="22"/>
      <c r="AK11" s="22">
        <v>8.67</v>
      </c>
      <c r="AL11" s="22"/>
      <c r="AM11" s="22">
        <v>5.07</v>
      </c>
      <c r="AN11" s="22">
        <v>0.87</v>
      </c>
      <c r="AO11" s="22">
        <v>5.83</v>
      </c>
      <c r="AP11" s="22">
        <v>7.6</v>
      </c>
      <c r="AQ11" s="26"/>
      <c r="AR11" s="26"/>
    </row>
    <row r="12" spans="2:44">
      <c r="B12" s="18" t="s">
        <v>57</v>
      </c>
      <c r="C12" s="19" t="s">
        <v>56</v>
      </c>
      <c r="D12" s="19" t="s">
        <v>167</v>
      </c>
      <c r="E12" s="19" t="s">
        <v>47</v>
      </c>
      <c r="F12" s="20">
        <v>6999.5</v>
      </c>
      <c r="G12" s="18">
        <v>51.637764932565808</v>
      </c>
      <c r="H12" s="21">
        <v>6.9</v>
      </c>
      <c r="I12" s="22">
        <v>1.9</v>
      </c>
      <c r="J12" s="22">
        <v>28.71</v>
      </c>
      <c r="K12" s="22">
        <v>0.72</v>
      </c>
      <c r="L12" s="18">
        <v>439</v>
      </c>
      <c r="M12" s="23">
        <f t="shared" si="0"/>
        <v>27.536231884057965</v>
      </c>
      <c r="N12" s="23">
        <f t="shared" si="6"/>
        <v>416.08695652173913</v>
      </c>
      <c r="O12" s="23">
        <f t="shared" si="7"/>
        <v>10.434782608695652</v>
      </c>
      <c r="P12" s="24">
        <v>4.2452380952380953</v>
      </c>
      <c r="Q12" s="18">
        <v>51.436515291938214</v>
      </c>
      <c r="R12" s="21">
        <v>6.53</v>
      </c>
      <c r="S12" s="22">
        <v>0.13</v>
      </c>
      <c r="T12" s="22">
        <v>26.53</v>
      </c>
      <c r="U12" s="22">
        <v>0.42</v>
      </c>
      <c r="V12" s="18">
        <v>440</v>
      </c>
      <c r="W12" s="23">
        <f t="shared" si="1"/>
        <v>1.9908116385911179</v>
      </c>
      <c r="X12" s="23">
        <f t="shared" si="8"/>
        <v>406.27871362940272</v>
      </c>
      <c r="Y12" s="23">
        <f t="shared" si="9"/>
        <v>6.431852986217458</v>
      </c>
      <c r="Z12" s="24">
        <f t="shared" si="2"/>
        <v>4.0799999999999983</v>
      </c>
      <c r="AA12" s="23">
        <f t="shared" si="3"/>
        <v>1</v>
      </c>
      <c r="AB12" s="23">
        <f t="shared" si="4"/>
        <v>7.5931731104144893</v>
      </c>
      <c r="AC12" s="23">
        <f t="shared" si="5"/>
        <v>5.3623188405797118</v>
      </c>
      <c r="AD12" s="22">
        <v>3.59</v>
      </c>
      <c r="AE12" s="22"/>
      <c r="AF12" s="22">
        <v>1.21</v>
      </c>
      <c r="AG12" s="22">
        <v>61.45</v>
      </c>
      <c r="AH12" s="22">
        <v>0.14000000000000001</v>
      </c>
      <c r="AI12" s="22">
        <v>1.1200000000000001</v>
      </c>
      <c r="AJ12" s="22"/>
      <c r="AK12" s="22">
        <v>10.66</v>
      </c>
      <c r="AL12" s="22"/>
      <c r="AM12" s="22">
        <v>5.33</v>
      </c>
      <c r="AN12" s="22">
        <v>1.1499999999999999</v>
      </c>
      <c r="AO12" s="22">
        <v>5.98</v>
      </c>
      <c r="AP12" s="22">
        <v>9.3800000000000008</v>
      </c>
      <c r="AQ12" s="26"/>
      <c r="AR12" s="26"/>
    </row>
    <row r="13" spans="2:44">
      <c r="B13" s="18" t="s">
        <v>58</v>
      </c>
      <c r="C13" s="19" t="s">
        <v>56</v>
      </c>
      <c r="D13" s="19" t="s">
        <v>167</v>
      </c>
      <c r="E13" s="19" t="s">
        <v>47</v>
      </c>
      <c r="F13" s="20">
        <v>7008.8</v>
      </c>
      <c r="G13" s="18">
        <v>52.422480620152314</v>
      </c>
      <c r="H13" s="21">
        <v>10.3</v>
      </c>
      <c r="I13" s="22">
        <v>2.85</v>
      </c>
      <c r="J13" s="22">
        <v>47.76</v>
      </c>
      <c r="K13" s="22">
        <v>0.86</v>
      </c>
      <c r="L13" s="18">
        <v>438</v>
      </c>
      <c r="M13" s="23">
        <f t="shared" si="0"/>
        <v>27.669902912621357</v>
      </c>
      <c r="N13" s="23">
        <f t="shared" si="6"/>
        <v>463.68932038834947</v>
      </c>
      <c r="O13" s="23">
        <f t="shared" si="7"/>
        <v>8.349514563106796</v>
      </c>
      <c r="P13" s="24">
        <v>5.6383561643835618</v>
      </c>
      <c r="Q13" s="18">
        <v>51.034482758619305</v>
      </c>
      <c r="R13" s="21">
        <v>9.84</v>
      </c>
      <c r="S13" s="22">
        <v>0.1</v>
      </c>
      <c r="T13" s="22">
        <v>44.17</v>
      </c>
      <c r="U13" s="22">
        <v>0.63</v>
      </c>
      <c r="V13" s="18">
        <v>441</v>
      </c>
      <c r="W13" s="23">
        <f t="shared" si="1"/>
        <v>1.0162601626016261</v>
      </c>
      <c r="X13" s="23">
        <f t="shared" si="8"/>
        <v>448.8821138211382</v>
      </c>
      <c r="Y13" s="23">
        <f t="shared" si="9"/>
        <v>6.4024390243902438</v>
      </c>
      <c r="Z13" s="24">
        <f t="shared" si="2"/>
        <v>6.4399999999999977</v>
      </c>
      <c r="AA13" s="23">
        <f t="shared" si="3"/>
        <v>3</v>
      </c>
      <c r="AB13" s="23">
        <f t="shared" si="4"/>
        <v>7.5167504187604619</v>
      </c>
      <c r="AC13" s="23">
        <f t="shared" si="5"/>
        <v>4.4660194174757359</v>
      </c>
      <c r="AD13" s="22">
        <v>3.31</v>
      </c>
      <c r="AE13" s="22"/>
      <c r="AF13" s="22">
        <v>1.62</v>
      </c>
      <c r="AG13" s="22">
        <v>64.510000000000005</v>
      </c>
      <c r="AH13" s="22">
        <v>0</v>
      </c>
      <c r="AI13" s="22">
        <v>0.59</v>
      </c>
      <c r="AJ13" s="22"/>
      <c r="AK13" s="22">
        <v>10.42</v>
      </c>
      <c r="AL13" s="22"/>
      <c r="AM13" s="22">
        <v>5.03</v>
      </c>
      <c r="AN13" s="22">
        <v>1.3</v>
      </c>
      <c r="AO13" s="22">
        <v>6.03</v>
      </c>
      <c r="AP13" s="22">
        <v>7.19</v>
      </c>
      <c r="AQ13" s="26"/>
      <c r="AR13" s="26"/>
    </row>
    <row r="14" spans="2:44">
      <c r="B14" s="18" t="s">
        <v>59</v>
      </c>
      <c r="C14" s="19" t="s">
        <v>60</v>
      </c>
      <c r="D14" s="19" t="s">
        <v>167</v>
      </c>
      <c r="E14" s="19" t="s">
        <v>47</v>
      </c>
      <c r="F14" s="20">
        <v>7030.1</v>
      </c>
      <c r="G14" s="18">
        <v>55.482661668229213</v>
      </c>
      <c r="H14" s="21">
        <v>1.87</v>
      </c>
      <c r="I14" s="22">
        <v>1.46</v>
      </c>
      <c r="J14" s="22">
        <v>5.59</v>
      </c>
      <c r="K14" s="22">
        <v>0.43</v>
      </c>
      <c r="L14" s="18">
        <v>442</v>
      </c>
      <c r="M14" s="23">
        <f t="shared" si="0"/>
        <v>78.074866310160417</v>
      </c>
      <c r="N14" s="23">
        <f t="shared" si="6"/>
        <v>298.93048128342247</v>
      </c>
      <c r="O14" s="23">
        <f t="shared" si="7"/>
        <v>22.99465240641711</v>
      </c>
      <c r="P14" s="24">
        <v>5.2314363143631439</v>
      </c>
      <c r="Q14" s="18">
        <v>53.506243996156691</v>
      </c>
      <c r="R14" s="21">
        <v>1.47</v>
      </c>
      <c r="S14" s="22">
        <v>0.04</v>
      </c>
      <c r="T14" s="22">
        <v>3.05</v>
      </c>
      <c r="U14" s="22">
        <v>0.12</v>
      </c>
      <c r="V14" s="18">
        <v>446</v>
      </c>
      <c r="W14" s="23">
        <f t="shared" si="1"/>
        <v>2.72108843537415</v>
      </c>
      <c r="X14" s="23">
        <f t="shared" si="8"/>
        <v>207.48299319727892</v>
      </c>
      <c r="Y14" s="23">
        <f t="shared" si="9"/>
        <v>8.1632653061224492</v>
      </c>
      <c r="Z14" s="24">
        <f t="shared" si="2"/>
        <v>4</v>
      </c>
      <c r="AA14" s="23">
        <f t="shared" si="3"/>
        <v>4</v>
      </c>
      <c r="AB14" s="23">
        <f t="shared" si="4"/>
        <v>45.438282647584977</v>
      </c>
      <c r="AC14" s="23">
        <f t="shared" si="5"/>
        <v>21.390374331550806</v>
      </c>
      <c r="AD14" s="22">
        <v>2.84</v>
      </c>
      <c r="AE14" s="22"/>
      <c r="AF14" s="22">
        <v>1.82</v>
      </c>
      <c r="AG14" s="22">
        <v>56.15</v>
      </c>
      <c r="AH14" s="22">
        <v>1.32</v>
      </c>
      <c r="AI14" s="22">
        <v>2.23</v>
      </c>
      <c r="AJ14" s="22"/>
      <c r="AK14" s="22">
        <v>12.1</v>
      </c>
      <c r="AL14" s="22">
        <v>4.57</v>
      </c>
      <c r="AM14" s="22">
        <v>4.45</v>
      </c>
      <c r="AN14" s="22"/>
      <c r="AO14" s="22">
        <v>1.58</v>
      </c>
      <c r="AP14" s="22">
        <v>12.96</v>
      </c>
      <c r="AQ14" s="26"/>
      <c r="AR14" s="26"/>
    </row>
    <row r="15" spans="2:44">
      <c r="B15" s="18" t="s">
        <v>61</v>
      </c>
      <c r="C15" s="19" t="s">
        <v>62</v>
      </c>
      <c r="D15" s="19" t="s">
        <v>167</v>
      </c>
      <c r="E15" s="19" t="s">
        <v>47</v>
      </c>
      <c r="F15" s="20">
        <v>7041.3</v>
      </c>
      <c r="G15" s="18">
        <v>60.575968222439528</v>
      </c>
      <c r="H15" s="21">
        <v>2.11</v>
      </c>
      <c r="I15" s="22">
        <v>1.43</v>
      </c>
      <c r="J15" s="22">
        <v>5.63</v>
      </c>
      <c r="K15" s="22">
        <v>0.55000000000000004</v>
      </c>
      <c r="L15" s="18">
        <v>442</v>
      </c>
      <c r="M15" s="23">
        <f t="shared" si="0"/>
        <v>67.772511848341239</v>
      </c>
      <c r="N15" s="23">
        <f t="shared" si="6"/>
        <v>266.82464454976304</v>
      </c>
      <c r="O15" s="23">
        <f t="shared" si="7"/>
        <v>26.06635071090048</v>
      </c>
      <c r="P15" s="24">
        <v>5.0917030567685586</v>
      </c>
      <c r="Q15" s="18">
        <v>59.069767441856705</v>
      </c>
      <c r="R15" s="21">
        <v>1.83</v>
      </c>
      <c r="S15" s="22">
        <v>0.09</v>
      </c>
      <c r="T15" s="22">
        <v>3.2</v>
      </c>
      <c r="U15" s="22">
        <v>0.4</v>
      </c>
      <c r="V15" s="18">
        <v>442</v>
      </c>
      <c r="W15" s="23">
        <f t="shared" si="1"/>
        <v>4.918032786885246</v>
      </c>
      <c r="X15" s="23">
        <f t="shared" si="8"/>
        <v>174.86338797814207</v>
      </c>
      <c r="Y15" s="23">
        <f t="shared" si="9"/>
        <v>21.857923497267759</v>
      </c>
      <c r="Z15" s="24">
        <f t="shared" si="2"/>
        <v>3.8599999999999994</v>
      </c>
      <c r="AA15" s="23">
        <f t="shared" si="3"/>
        <v>0</v>
      </c>
      <c r="AB15" s="23">
        <f t="shared" si="4"/>
        <v>43.161634103019537</v>
      </c>
      <c r="AC15" s="23">
        <f t="shared" si="5"/>
        <v>13.27014218009478</v>
      </c>
      <c r="AD15" s="22">
        <v>2.5299999999999998</v>
      </c>
      <c r="AE15" s="22"/>
      <c r="AF15" s="22">
        <v>1.62</v>
      </c>
      <c r="AG15" s="22">
        <v>63.34</v>
      </c>
      <c r="AH15" s="22">
        <v>0</v>
      </c>
      <c r="AI15" s="22">
        <v>2.54</v>
      </c>
      <c r="AJ15" s="22"/>
      <c r="AK15" s="22">
        <v>9.18</v>
      </c>
      <c r="AL15" s="22"/>
      <c r="AM15" s="22">
        <v>4.46</v>
      </c>
      <c r="AN15" s="22"/>
      <c r="AO15" s="22">
        <v>2.89</v>
      </c>
      <c r="AP15" s="22">
        <v>13.42</v>
      </c>
      <c r="AQ15" s="26"/>
      <c r="AR15" s="26"/>
    </row>
    <row r="16" spans="2:44">
      <c r="B16" s="18" t="s">
        <v>63</v>
      </c>
      <c r="C16" s="19" t="s">
        <v>62</v>
      </c>
      <c r="D16" s="19" t="s">
        <v>167</v>
      </c>
      <c r="E16" s="19" t="s">
        <v>47</v>
      </c>
      <c r="F16" s="20">
        <v>7058.6</v>
      </c>
      <c r="G16" s="18">
        <v>48.41</v>
      </c>
      <c r="H16" s="21">
        <v>2.3199999999999998</v>
      </c>
      <c r="I16" s="22">
        <v>1.92</v>
      </c>
      <c r="J16" s="22">
        <v>7.1</v>
      </c>
      <c r="K16" s="22">
        <v>0.52</v>
      </c>
      <c r="L16" s="18">
        <v>444</v>
      </c>
      <c r="M16" s="23">
        <f t="shared" si="0"/>
        <v>82.758620689655174</v>
      </c>
      <c r="N16" s="23">
        <f t="shared" si="6"/>
        <v>306.0344827586207</v>
      </c>
      <c r="O16" s="23">
        <f t="shared" si="7"/>
        <v>22.413793103448278</v>
      </c>
      <c r="P16" s="24">
        <v>6.0160278745644602</v>
      </c>
      <c r="Q16" s="18">
        <v>48.26</v>
      </c>
      <c r="R16" s="21">
        <v>1.86</v>
      </c>
      <c r="S16" s="22">
        <v>0.04</v>
      </c>
      <c r="T16" s="22">
        <v>3.61</v>
      </c>
      <c r="U16" s="22">
        <v>0.2</v>
      </c>
      <c r="V16" s="18">
        <v>445</v>
      </c>
      <c r="W16" s="23">
        <f t="shared" si="1"/>
        <v>2.150537634408602</v>
      </c>
      <c r="X16" s="23">
        <f t="shared" si="8"/>
        <v>194.08602150537632</v>
      </c>
      <c r="Y16" s="23">
        <f t="shared" si="9"/>
        <v>10.75268817204301</v>
      </c>
      <c r="Z16" s="24">
        <f t="shared" si="2"/>
        <v>5.41</v>
      </c>
      <c r="AA16" s="23">
        <f t="shared" si="3"/>
        <v>1</v>
      </c>
      <c r="AB16" s="23">
        <f t="shared" si="4"/>
        <v>49.154929577464792</v>
      </c>
      <c r="AC16" s="23">
        <f t="shared" si="5"/>
        <v>19.827586206896541</v>
      </c>
      <c r="AD16" s="22">
        <v>2.78</v>
      </c>
      <c r="AE16" s="22"/>
      <c r="AF16" s="22">
        <v>1.23</v>
      </c>
      <c r="AG16" s="22">
        <v>53.37</v>
      </c>
      <c r="AH16" s="22">
        <v>0.81</v>
      </c>
      <c r="AI16" s="22">
        <v>2.0699999999999998</v>
      </c>
      <c r="AJ16" s="22"/>
      <c r="AK16" s="22">
        <v>12.19</v>
      </c>
      <c r="AL16" s="22"/>
      <c r="AM16" s="22">
        <v>6.56</v>
      </c>
      <c r="AN16" s="22"/>
      <c r="AO16" s="22">
        <v>1.66</v>
      </c>
      <c r="AP16" s="22">
        <v>19.309999999999999</v>
      </c>
      <c r="AQ16" s="26"/>
      <c r="AR16" s="26"/>
    </row>
    <row r="17" spans="2:44">
      <c r="B17" s="18" t="s">
        <v>64</v>
      </c>
      <c r="C17" s="19" t="s">
        <v>62</v>
      </c>
      <c r="D17" s="19" t="s">
        <v>167</v>
      </c>
      <c r="E17" s="19" t="s">
        <v>47</v>
      </c>
      <c r="F17" s="20">
        <v>7090.7</v>
      </c>
      <c r="G17" s="18">
        <v>55.493482309122633</v>
      </c>
      <c r="H17" s="21">
        <v>2.92</v>
      </c>
      <c r="I17" s="22">
        <v>2.84</v>
      </c>
      <c r="J17" s="22">
        <v>11.17</v>
      </c>
      <c r="K17" s="22">
        <v>0.57999999999999996</v>
      </c>
      <c r="L17" s="18">
        <v>443</v>
      </c>
      <c r="M17" s="23">
        <f t="shared" si="0"/>
        <v>97.260273972602747</v>
      </c>
      <c r="N17" s="23">
        <f t="shared" si="6"/>
        <v>382.53424657534248</v>
      </c>
      <c r="O17" s="23">
        <f t="shared" si="7"/>
        <v>19.863013698630134</v>
      </c>
      <c r="P17" s="24">
        <v>8.5035573122529637</v>
      </c>
      <c r="Q17" s="18">
        <v>53.326810176126259</v>
      </c>
      <c r="R17" s="21">
        <v>2.2799999999999998</v>
      </c>
      <c r="S17" s="22">
        <v>0.05</v>
      </c>
      <c r="T17" s="22">
        <v>5.75</v>
      </c>
      <c r="U17" s="22">
        <v>0.24</v>
      </c>
      <c r="V17" s="18">
        <v>445</v>
      </c>
      <c r="W17" s="23">
        <f t="shared" si="1"/>
        <v>2.192982456140351</v>
      </c>
      <c r="X17" s="23">
        <f t="shared" si="8"/>
        <v>252.19298245614038</v>
      </c>
      <c r="Y17" s="23">
        <f t="shared" si="9"/>
        <v>10.526315789473685</v>
      </c>
      <c r="Z17" s="24">
        <f t="shared" si="2"/>
        <v>8.26</v>
      </c>
      <c r="AA17" s="23">
        <f t="shared" si="3"/>
        <v>2</v>
      </c>
      <c r="AB17" s="23">
        <f t="shared" si="4"/>
        <v>48.52282900626679</v>
      </c>
      <c r="AC17" s="23">
        <f t="shared" si="5"/>
        <v>21.917808219178088</v>
      </c>
      <c r="AD17" s="22">
        <v>2.3199999999999998</v>
      </c>
      <c r="AE17" s="22"/>
      <c r="AF17" s="22">
        <v>1.23</v>
      </c>
      <c r="AG17" s="22">
        <v>60.82</v>
      </c>
      <c r="AH17" s="22">
        <v>0.55000000000000004</v>
      </c>
      <c r="AI17" s="22">
        <v>1.79</v>
      </c>
      <c r="AJ17" s="22"/>
      <c r="AK17" s="22">
        <v>9.3699999999999992</v>
      </c>
      <c r="AL17" s="22"/>
      <c r="AM17" s="22">
        <v>6.53</v>
      </c>
      <c r="AN17" s="22"/>
      <c r="AO17" s="22">
        <v>1.3</v>
      </c>
      <c r="AP17" s="22">
        <v>16.09</v>
      </c>
      <c r="AQ17" s="26"/>
      <c r="AR17" s="26"/>
    </row>
    <row r="18" spans="2:44">
      <c r="B18" s="18" t="s">
        <v>65</v>
      </c>
      <c r="C18" s="19" t="s">
        <v>66</v>
      </c>
      <c r="D18" s="19" t="s">
        <v>167</v>
      </c>
      <c r="E18" s="19" t="s">
        <v>47</v>
      </c>
      <c r="F18" s="20">
        <v>7104.7</v>
      </c>
      <c r="G18" s="18">
        <v>39.840637450197868</v>
      </c>
      <c r="H18" s="21">
        <v>4.2699999999999996</v>
      </c>
      <c r="I18" s="22">
        <v>4.07</v>
      </c>
      <c r="J18" s="22">
        <v>16.73</v>
      </c>
      <c r="K18" s="22">
        <v>0.53</v>
      </c>
      <c r="L18" s="18">
        <v>443</v>
      </c>
      <c r="M18" s="23">
        <f t="shared" si="0"/>
        <v>95.3161592505855</v>
      </c>
      <c r="N18" s="23">
        <f t="shared" si="6"/>
        <v>391.80327868852464</v>
      </c>
      <c r="O18" s="23">
        <f t="shared" si="7"/>
        <v>12.412177985948478</v>
      </c>
      <c r="P18" s="24">
        <v>8.8840148698884764</v>
      </c>
      <c r="Q18" s="18">
        <v>42.048780487808223</v>
      </c>
      <c r="R18" s="21">
        <v>3.5</v>
      </c>
      <c r="S18" s="22">
        <v>0.05</v>
      </c>
      <c r="T18" s="22">
        <v>10.26</v>
      </c>
      <c r="U18" s="22">
        <v>0.22</v>
      </c>
      <c r="V18" s="18">
        <v>446</v>
      </c>
      <c r="W18" s="23">
        <f t="shared" si="1"/>
        <v>1.4285714285714286</v>
      </c>
      <c r="X18" s="23">
        <f t="shared" si="8"/>
        <v>293.14285714285717</v>
      </c>
      <c r="Y18" s="23">
        <f t="shared" si="9"/>
        <v>6.2857142857142856</v>
      </c>
      <c r="Z18" s="24">
        <f t="shared" si="2"/>
        <v>10.540000000000001</v>
      </c>
      <c r="AA18" s="23">
        <f t="shared" si="3"/>
        <v>3</v>
      </c>
      <c r="AB18" s="23">
        <f t="shared" si="4"/>
        <v>38.673042438732821</v>
      </c>
      <c r="AC18" s="23">
        <f t="shared" si="5"/>
        <v>18.032786885245894</v>
      </c>
      <c r="AD18" s="22">
        <v>4.16</v>
      </c>
      <c r="AE18" s="22"/>
      <c r="AF18" s="22">
        <v>1.42</v>
      </c>
      <c r="AG18" s="22">
        <v>46.88</v>
      </c>
      <c r="AH18" s="22">
        <v>1.81</v>
      </c>
      <c r="AI18" s="22">
        <v>1.07</v>
      </c>
      <c r="AJ18" s="22"/>
      <c r="AK18" s="22">
        <v>11.89</v>
      </c>
      <c r="AL18" s="22"/>
      <c r="AM18" s="22">
        <v>8.43</v>
      </c>
      <c r="AN18" s="22">
        <v>0.91</v>
      </c>
      <c r="AO18" s="22">
        <v>2.4500000000000002</v>
      </c>
      <c r="AP18" s="22">
        <v>20.98</v>
      </c>
      <c r="AQ18" s="26"/>
      <c r="AR18" s="26"/>
    </row>
    <row r="19" spans="2:44">
      <c r="B19" s="18" t="s">
        <v>67</v>
      </c>
      <c r="C19" s="19" t="s">
        <v>66</v>
      </c>
      <c r="D19" s="19" t="s">
        <v>167</v>
      </c>
      <c r="E19" s="19" t="s">
        <v>47</v>
      </c>
      <c r="F19" s="20">
        <v>7128.7</v>
      </c>
      <c r="G19" s="18">
        <v>37.803692905733669</v>
      </c>
      <c r="H19" s="21">
        <v>6.45</v>
      </c>
      <c r="I19" s="22">
        <v>5.16</v>
      </c>
      <c r="J19" s="22">
        <v>24.63</v>
      </c>
      <c r="K19" s="22">
        <v>0.52</v>
      </c>
      <c r="L19" s="18">
        <v>442</v>
      </c>
      <c r="M19" s="23">
        <f t="shared" si="0"/>
        <v>80</v>
      </c>
      <c r="N19" s="23">
        <f t="shared" si="6"/>
        <v>381.86046511627904</v>
      </c>
      <c r="O19" s="23">
        <f t="shared" si="7"/>
        <v>8.0620155038759691</v>
      </c>
      <c r="P19" s="24">
        <v>9.6498257839721244</v>
      </c>
      <c r="Q19" s="18">
        <v>36.52924256950908</v>
      </c>
      <c r="R19" s="21">
        <v>5.74</v>
      </c>
      <c r="S19" s="22">
        <v>0.06</v>
      </c>
      <c r="T19" s="22">
        <v>17.7</v>
      </c>
      <c r="U19" s="22">
        <v>0.25</v>
      </c>
      <c r="V19" s="18">
        <v>445</v>
      </c>
      <c r="W19" s="23">
        <f t="shared" si="1"/>
        <v>1.0452961672473866</v>
      </c>
      <c r="X19" s="23">
        <f t="shared" si="8"/>
        <v>308.36236933797909</v>
      </c>
      <c r="Y19" s="23">
        <f t="shared" si="9"/>
        <v>4.3554006968641117</v>
      </c>
      <c r="Z19" s="24">
        <f t="shared" si="2"/>
        <v>12.09</v>
      </c>
      <c r="AA19" s="23">
        <f t="shared" si="3"/>
        <v>3</v>
      </c>
      <c r="AB19" s="23">
        <f t="shared" si="4"/>
        <v>28.136419001218027</v>
      </c>
      <c r="AC19" s="23">
        <f t="shared" si="5"/>
        <v>11.007751937984494</v>
      </c>
      <c r="AD19" s="22">
        <v>8.0500000000000007</v>
      </c>
      <c r="AE19" s="22"/>
      <c r="AF19" s="22">
        <v>0.94</v>
      </c>
      <c r="AG19" s="22">
        <v>44.5</v>
      </c>
      <c r="AH19" s="22">
        <v>0</v>
      </c>
      <c r="AI19" s="22">
        <v>1.8</v>
      </c>
      <c r="AJ19" s="22"/>
      <c r="AK19" s="22">
        <v>12.91</v>
      </c>
      <c r="AL19" s="22"/>
      <c r="AM19" s="22">
        <v>6.27</v>
      </c>
      <c r="AN19" s="22"/>
      <c r="AO19" s="22">
        <v>6.33</v>
      </c>
      <c r="AP19" s="22">
        <v>19.21</v>
      </c>
      <c r="AQ19" s="26"/>
      <c r="AR19" s="26"/>
    </row>
    <row r="20" spans="2:44">
      <c r="B20" s="35" t="s">
        <v>68</v>
      </c>
      <c r="C20" s="19" t="s">
        <v>66</v>
      </c>
      <c r="D20" s="19" t="s">
        <v>69</v>
      </c>
      <c r="E20" s="19" t="s">
        <v>47</v>
      </c>
      <c r="F20" s="20">
        <v>7132.5</v>
      </c>
      <c r="G20" s="18">
        <v>25.119846596357466</v>
      </c>
      <c r="H20" s="21">
        <v>7.3</v>
      </c>
      <c r="I20" s="22">
        <v>5.26</v>
      </c>
      <c r="J20" s="22">
        <v>29.18</v>
      </c>
      <c r="K20" s="22">
        <v>0.52</v>
      </c>
      <c r="L20" s="18">
        <v>442</v>
      </c>
      <c r="M20" s="23">
        <f t="shared" si="0"/>
        <v>72.054794520547944</v>
      </c>
      <c r="N20" s="23">
        <f t="shared" si="6"/>
        <v>399.72602739726028</v>
      </c>
      <c r="O20" s="23">
        <f t="shared" si="7"/>
        <v>7.1232876712328768</v>
      </c>
      <c r="P20" s="24">
        <v>10.760283687943263</v>
      </c>
      <c r="Q20" s="18">
        <v>23.898781630744615</v>
      </c>
      <c r="R20" s="21">
        <v>6.45</v>
      </c>
      <c r="S20" s="22">
        <v>0.06</v>
      </c>
      <c r="T20" s="22">
        <v>20.49</v>
      </c>
      <c r="U20" s="22">
        <v>0.2</v>
      </c>
      <c r="V20" s="18">
        <v>444</v>
      </c>
      <c r="W20" s="23">
        <f t="shared" si="1"/>
        <v>0.93023255813953487</v>
      </c>
      <c r="X20" s="23">
        <f t="shared" si="8"/>
        <v>317.67441860465118</v>
      </c>
      <c r="Y20" s="23">
        <f t="shared" si="9"/>
        <v>3.1007751937984493</v>
      </c>
      <c r="Z20" s="24">
        <f t="shared" si="2"/>
        <v>13.95</v>
      </c>
      <c r="AA20" s="23">
        <f t="shared" si="3"/>
        <v>2</v>
      </c>
      <c r="AB20" s="23">
        <f t="shared" si="4"/>
        <v>29.780671692940373</v>
      </c>
      <c r="AC20" s="23">
        <f t="shared" si="5"/>
        <v>11.643835616438352</v>
      </c>
      <c r="AD20" s="22">
        <v>6.1</v>
      </c>
      <c r="AE20" s="22">
        <v>0.63</v>
      </c>
      <c r="AF20" s="22">
        <v>0.55000000000000004</v>
      </c>
      <c r="AG20" s="22">
        <v>33.5</v>
      </c>
      <c r="AH20" s="22">
        <v>0.51</v>
      </c>
      <c r="AI20" s="22">
        <v>1.54</v>
      </c>
      <c r="AJ20" s="22"/>
      <c r="AK20" s="22">
        <v>16.93</v>
      </c>
      <c r="AL20" s="22"/>
      <c r="AM20" s="22">
        <v>4.2</v>
      </c>
      <c r="AN20" s="22"/>
      <c r="AO20" s="22">
        <v>6.02</v>
      </c>
      <c r="AP20" s="22">
        <v>30.03</v>
      </c>
      <c r="AQ20" s="26"/>
      <c r="AR20" s="26"/>
    </row>
    <row r="21" spans="2:44">
      <c r="B21" s="35" t="s">
        <v>70</v>
      </c>
      <c r="C21" s="19" t="s">
        <v>71</v>
      </c>
      <c r="D21" s="19" t="s">
        <v>167</v>
      </c>
      <c r="E21" s="19" t="s">
        <v>47</v>
      </c>
      <c r="F21" s="20">
        <v>7156.2</v>
      </c>
      <c r="G21" s="18">
        <v>49.162561576354157</v>
      </c>
      <c r="H21" s="21">
        <v>0.502</v>
      </c>
      <c r="I21" s="22">
        <v>0.18</v>
      </c>
      <c r="J21" s="22">
        <v>0.23</v>
      </c>
      <c r="K21" s="22">
        <v>0.3</v>
      </c>
      <c r="L21" s="18">
        <v>440</v>
      </c>
      <c r="M21" s="23">
        <f t="shared" si="0"/>
        <v>35.856573705179279</v>
      </c>
      <c r="N21" s="23">
        <f t="shared" si="6"/>
        <v>45.816733067729082</v>
      </c>
      <c r="O21" s="23">
        <f t="shared" si="7"/>
        <v>59.760956175298801</v>
      </c>
      <c r="P21" s="24">
        <v>0.6</v>
      </c>
      <c r="Q21" s="18">
        <v>47.448015122874942</v>
      </c>
      <c r="R21" s="21">
        <v>0.45500000000000002</v>
      </c>
      <c r="S21" s="22">
        <v>0.01</v>
      </c>
      <c r="T21" s="22">
        <v>0.08</v>
      </c>
      <c r="U21" s="22">
        <v>0.19</v>
      </c>
      <c r="V21" s="18" t="s">
        <v>72</v>
      </c>
      <c r="W21" s="23">
        <f t="shared" si="1"/>
        <v>2.1978021978021975</v>
      </c>
      <c r="X21" s="23">
        <f t="shared" si="8"/>
        <v>17.58241758241758</v>
      </c>
      <c r="Y21" s="23">
        <f t="shared" si="9"/>
        <v>41.758241758241759</v>
      </c>
      <c r="Z21" s="24">
        <f t="shared" si="2"/>
        <v>0.33</v>
      </c>
      <c r="AA21" s="23" t="s">
        <v>72</v>
      </c>
      <c r="AB21" s="23">
        <f t="shared" si="4"/>
        <v>65.217391304347842</v>
      </c>
      <c r="AC21" s="23">
        <f t="shared" si="5"/>
        <v>9.3625498007968098</v>
      </c>
      <c r="AD21" s="22">
        <v>2.59</v>
      </c>
      <c r="AE21" s="22">
        <v>8.2799999999999994</v>
      </c>
      <c r="AF21" s="22">
        <v>1.51</v>
      </c>
      <c r="AG21" s="22">
        <v>48.32</v>
      </c>
      <c r="AH21" s="22"/>
      <c r="AI21" s="22">
        <v>1.43</v>
      </c>
      <c r="AJ21" s="22"/>
      <c r="AK21" s="22">
        <v>13.95</v>
      </c>
      <c r="AL21" s="22"/>
      <c r="AM21" s="22">
        <v>4.21</v>
      </c>
      <c r="AN21" s="22"/>
      <c r="AO21" s="22">
        <v>2.27</v>
      </c>
      <c r="AP21" s="22">
        <v>17.440000000000001</v>
      </c>
      <c r="AQ21" s="26"/>
      <c r="AR21" s="26"/>
    </row>
    <row r="22" spans="2:44">
      <c r="B22" s="36" t="s">
        <v>73</v>
      </c>
      <c r="C22" s="28" t="s">
        <v>71</v>
      </c>
      <c r="D22" s="28" t="s">
        <v>69</v>
      </c>
      <c r="E22" s="28" t="s">
        <v>47</v>
      </c>
      <c r="F22" s="29">
        <v>7167.1</v>
      </c>
      <c r="G22" s="27">
        <v>26.534466477806017</v>
      </c>
      <c r="H22" s="30">
        <v>0.76100000000000001</v>
      </c>
      <c r="I22" s="31">
        <v>0.12</v>
      </c>
      <c r="J22" s="31">
        <v>0.31</v>
      </c>
      <c r="K22" s="31">
        <v>0.22</v>
      </c>
      <c r="L22" s="27">
        <v>438</v>
      </c>
      <c r="M22" s="32">
        <f t="shared" si="0"/>
        <v>15.768725361366624</v>
      </c>
      <c r="N22" s="32">
        <f t="shared" si="6"/>
        <v>40.735873850197109</v>
      </c>
      <c r="O22" s="32">
        <f t="shared" si="7"/>
        <v>28.90932982917214</v>
      </c>
      <c r="P22" s="33">
        <v>0.69307228915662644</v>
      </c>
      <c r="Q22" s="27">
        <v>25.724976613657912</v>
      </c>
      <c r="R22" s="30">
        <v>0.68899999999999995</v>
      </c>
      <c r="S22" s="31">
        <v>0.02</v>
      </c>
      <c r="T22" s="31">
        <v>0.18</v>
      </c>
      <c r="U22" s="31">
        <v>0.14000000000000001</v>
      </c>
      <c r="V22" s="27">
        <v>442</v>
      </c>
      <c r="W22" s="32">
        <f t="shared" si="1"/>
        <v>2.9027576197387521</v>
      </c>
      <c r="X22" s="32">
        <f t="shared" si="8"/>
        <v>26.124818577648767</v>
      </c>
      <c r="Y22" s="32">
        <f t="shared" si="9"/>
        <v>20.319303338171267</v>
      </c>
      <c r="Z22" s="33">
        <f t="shared" si="2"/>
        <v>0.25</v>
      </c>
      <c r="AA22" s="32">
        <f t="shared" si="3"/>
        <v>4</v>
      </c>
      <c r="AB22" s="32">
        <f t="shared" si="4"/>
        <v>41.935483870967744</v>
      </c>
      <c r="AC22" s="32">
        <f t="shared" si="5"/>
        <v>9.4612352168199827</v>
      </c>
      <c r="AD22" s="31">
        <v>3.87</v>
      </c>
      <c r="AE22" s="31">
        <v>8.1199999999999992</v>
      </c>
      <c r="AF22" s="31">
        <v>0.19</v>
      </c>
      <c r="AG22" s="31">
        <v>27.27</v>
      </c>
      <c r="AH22" s="31"/>
      <c r="AI22" s="31">
        <v>0</v>
      </c>
      <c r="AJ22" s="31"/>
      <c r="AK22" s="31">
        <v>24.25</v>
      </c>
      <c r="AL22" s="31"/>
      <c r="AM22" s="31">
        <v>9.24</v>
      </c>
      <c r="AN22" s="31"/>
      <c r="AO22" s="31">
        <v>1.52</v>
      </c>
      <c r="AP22" s="31">
        <v>25.55</v>
      </c>
      <c r="AQ22" s="26"/>
      <c r="AR22" s="26"/>
    </row>
    <row r="23" spans="2:44">
      <c r="B23" s="35" t="s">
        <v>74</v>
      </c>
      <c r="C23" s="19" t="s">
        <v>75</v>
      </c>
      <c r="D23" s="19" t="s">
        <v>69</v>
      </c>
      <c r="E23" s="19" t="s">
        <v>47</v>
      </c>
      <c r="F23" s="20">
        <v>7211.6</v>
      </c>
      <c r="G23" s="18">
        <v>29.071969696970147</v>
      </c>
      <c r="H23" s="21">
        <v>1.1100000000000001</v>
      </c>
      <c r="I23" s="22">
        <v>0.31</v>
      </c>
      <c r="J23" s="22">
        <v>1.06</v>
      </c>
      <c r="K23" s="22">
        <v>0.25</v>
      </c>
      <c r="L23" s="18">
        <v>441</v>
      </c>
      <c r="M23" s="23">
        <f t="shared" si="0"/>
        <v>27.927927927927925</v>
      </c>
      <c r="N23" s="23">
        <f t="shared" si="6"/>
        <v>95.49549549549549</v>
      </c>
      <c r="O23" s="23">
        <f t="shared" si="7"/>
        <v>22.522522522522522</v>
      </c>
      <c r="P23" s="24">
        <v>1.1833846153846155</v>
      </c>
      <c r="Q23" s="18">
        <v>28.346456692912536</v>
      </c>
      <c r="R23" s="21">
        <v>1</v>
      </c>
      <c r="S23" s="22">
        <v>7.0000000000000007E-2</v>
      </c>
      <c r="T23" s="22">
        <v>0.91</v>
      </c>
      <c r="U23" s="22">
        <v>0.2</v>
      </c>
      <c r="V23" s="18">
        <v>443</v>
      </c>
      <c r="W23" s="23">
        <f t="shared" si="1"/>
        <v>7.0000000000000009</v>
      </c>
      <c r="X23" s="23">
        <f t="shared" si="8"/>
        <v>91</v>
      </c>
      <c r="Y23" s="23">
        <f t="shared" si="9"/>
        <v>20</v>
      </c>
      <c r="Z23" s="24">
        <f t="shared" si="2"/>
        <v>0.46000000000000008</v>
      </c>
      <c r="AA23" s="23">
        <f t="shared" si="3"/>
        <v>2</v>
      </c>
      <c r="AB23" s="23">
        <f t="shared" si="4"/>
        <v>14.150943396226417</v>
      </c>
      <c r="AC23" s="23">
        <f t="shared" si="5"/>
        <v>9.9099099099099188</v>
      </c>
      <c r="AD23" s="22">
        <v>6.94</v>
      </c>
      <c r="AE23" s="22">
        <v>5.38</v>
      </c>
      <c r="AF23" s="22">
        <v>0.71</v>
      </c>
      <c r="AG23" s="22">
        <v>27.86</v>
      </c>
      <c r="AH23" s="22"/>
      <c r="AI23" s="22">
        <v>2.36</v>
      </c>
      <c r="AJ23" s="22"/>
      <c r="AK23" s="22">
        <v>17.41</v>
      </c>
      <c r="AL23" s="22">
        <v>2.62</v>
      </c>
      <c r="AM23" s="22">
        <v>8.1999999999999993</v>
      </c>
      <c r="AN23" s="22"/>
      <c r="AO23" s="22">
        <v>0.94</v>
      </c>
      <c r="AP23" s="22">
        <v>27.59</v>
      </c>
      <c r="AQ23" s="26"/>
      <c r="AR23" s="26"/>
    </row>
    <row r="24" spans="2:44">
      <c r="B24" s="27" t="s">
        <v>76</v>
      </c>
      <c r="C24" s="28" t="s">
        <v>75</v>
      </c>
      <c r="D24" s="28" t="s">
        <v>69</v>
      </c>
      <c r="E24" s="28" t="s">
        <v>47</v>
      </c>
      <c r="F24" s="29">
        <v>7214.8</v>
      </c>
      <c r="G24" s="27">
        <v>25.302325581394282</v>
      </c>
      <c r="H24" s="30">
        <v>1.42</v>
      </c>
      <c r="I24" s="31">
        <v>0.47</v>
      </c>
      <c r="J24" s="31">
        <v>2.12</v>
      </c>
      <c r="K24" s="31">
        <v>0.27</v>
      </c>
      <c r="L24" s="27">
        <v>442</v>
      </c>
      <c r="M24" s="32">
        <f t="shared" si="0"/>
        <v>33.098591549295776</v>
      </c>
      <c r="N24" s="32">
        <f t="shared" si="6"/>
        <v>149.29577464788733</v>
      </c>
      <c r="O24" s="32">
        <f t="shared" si="7"/>
        <v>19.014084507042256</v>
      </c>
      <c r="P24" s="33">
        <v>1.6926153846153846</v>
      </c>
      <c r="Q24" s="27">
        <v>25.71711177051813</v>
      </c>
      <c r="R24" s="30">
        <v>1.27</v>
      </c>
      <c r="S24" s="31">
        <v>0.08</v>
      </c>
      <c r="T24" s="31">
        <v>1.64</v>
      </c>
      <c r="U24" s="31">
        <v>0.21</v>
      </c>
      <c r="V24" s="27">
        <v>444</v>
      </c>
      <c r="W24" s="32">
        <f t="shared" si="1"/>
        <v>6.2992125984251963</v>
      </c>
      <c r="X24" s="32">
        <f t="shared" si="8"/>
        <v>129.13385826771653</v>
      </c>
      <c r="Y24" s="32">
        <f t="shared" si="9"/>
        <v>16.535433070866141</v>
      </c>
      <c r="Z24" s="24">
        <f t="shared" si="2"/>
        <v>0.95</v>
      </c>
      <c r="AA24" s="32">
        <f t="shared" si="3"/>
        <v>2</v>
      </c>
      <c r="AB24" s="32">
        <f t="shared" si="4"/>
        <v>22.641509433962273</v>
      </c>
      <c r="AC24" s="32">
        <f t="shared" si="5"/>
        <v>10.563380281690135</v>
      </c>
      <c r="AD24" s="31">
        <v>7.32</v>
      </c>
      <c r="AE24" s="31">
        <v>6.49</v>
      </c>
      <c r="AF24" s="31">
        <v>0.57999999999999996</v>
      </c>
      <c r="AG24" s="31">
        <v>24.3</v>
      </c>
      <c r="AH24" s="31"/>
      <c r="AI24" s="31">
        <v>2.5499999999999998</v>
      </c>
      <c r="AJ24" s="31"/>
      <c r="AK24" s="31">
        <v>18.059999999999999</v>
      </c>
      <c r="AL24" s="31">
        <v>2.54</v>
      </c>
      <c r="AM24" s="31">
        <v>8.66</v>
      </c>
      <c r="AN24" s="31"/>
      <c r="AO24" s="31">
        <v>1.19</v>
      </c>
      <c r="AP24" s="31">
        <v>28.3</v>
      </c>
      <c r="AQ24" s="26"/>
      <c r="AR24" s="26"/>
    </row>
    <row r="25" spans="2:44">
      <c r="B25" s="18"/>
      <c r="C25" s="19"/>
      <c r="D25" s="19"/>
      <c r="E25" s="19"/>
      <c r="F25" s="20"/>
      <c r="G25" s="18"/>
      <c r="H25" s="21"/>
      <c r="I25" s="22"/>
      <c r="J25" s="22"/>
      <c r="K25" s="22"/>
      <c r="L25" s="18"/>
      <c r="M25" s="23"/>
      <c r="N25" s="23"/>
      <c r="O25" s="23"/>
      <c r="P25" s="23"/>
      <c r="Q25" s="18"/>
      <c r="R25" s="21"/>
      <c r="S25" s="22"/>
      <c r="T25" s="22"/>
      <c r="U25" s="22"/>
      <c r="V25" s="18"/>
      <c r="W25" s="23"/>
      <c r="X25" s="23"/>
      <c r="Y25" s="23"/>
      <c r="Z25" s="37"/>
      <c r="AA25" s="5"/>
      <c r="AB25" s="5"/>
      <c r="AC25" s="5"/>
      <c r="AQ25" s="26"/>
      <c r="AR25" s="26"/>
    </row>
    <row r="26" spans="2:44">
      <c r="B26" s="47" t="s">
        <v>77</v>
      </c>
      <c r="C26" s="47"/>
      <c r="D26" s="47"/>
      <c r="E26" s="47"/>
      <c r="F26" s="47"/>
      <c r="G26" s="48" t="s">
        <v>1</v>
      </c>
      <c r="H26" s="48"/>
      <c r="I26" s="48"/>
      <c r="J26" s="48"/>
      <c r="K26" s="48"/>
      <c r="L26" s="48"/>
      <c r="M26" s="48"/>
      <c r="N26" s="48"/>
      <c r="O26" s="48"/>
      <c r="P26" s="6" t="s">
        <v>2</v>
      </c>
      <c r="Q26" s="48" t="s">
        <v>3</v>
      </c>
      <c r="R26" s="48"/>
      <c r="S26" s="48"/>
      <c r="T26" s="48"/>
      <c r="U26" s="48"/>
      <c r="V26" s="48"/>
      <c r="W26" s="48"/>
      <c r="X26" s="48"/>
      <c r="Y26" s="48"/>
      <c r="Z26" s="6" t="s">
        <v>4</v>
      </c>
      <c r="AA26" s="6" t="s">
        <v>5</v>
      </c>
      <c r="AB26" s="6" t="s">
        <v>6</v>
      </c>
      <c r="AC26" s="6" t="s">
        <v>6</v>
      </c>
      <c r="AD26" s="49" t="s">
        <v>7</v>
      </c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26"/>
      <c r="AR26" s="26"/>
    </row>
    <row r="27" spans="2:44" ht="15">
      <c r="B27" s="50" t="s">
        <v>78</v>
      </c>
      <c r="C27" s="50"/>
      <c r="D27" s="51" t="s">
        <v>9</v>
      </c>
      <c r="E27" s="51"/>
      <c r="F27" s="7" t="s">
        <v>10</v>
      </c>
      <c r="G27" s="8" t="s">
        <v>11</v>
      </c>
      <c r="H27" s="52" t="s">
        <v>12</v>
      </c>
      <c r="I27" s="52" t="s">
        <v>168</v>
      </c>
      <c r="J27" s="52" t="s">
        <v>169</v>
      </c>
      <c r="K27" s="52" t="s">
        <v>170</v>
      </c>
      <c r="L27" s="52" t="s">
        <v>171</v>
      </c>
      <c r="M27" s="53" t="s">
        <v>13</v>
      </c>
      <c r="N27" s="53" t="s">
        <v>14</v>
      </c>
      <c r="O27" s="53" t="s">
        <v>15</v>
      </c>
      <c r="P27" s="10" t="s">
        <v>16</v>
      </c>
      <c r="Q27" s="8" t="s">
        <v>11</v>
      </c>
      <c r="R27" s="52" t="s">
        <v>12</v>
      </c>
      <c r="S27" s="52" t="s">
        <v>168</v>
      </c>
      <c r="T27" s="52" t="s">
        <v>169</v>
      </c>
      <c r="U27" s="52" t="s">
        <v>170</v>
      </c>
      <c r="V27" s="52" t="s">
        <v>171</v>
      </c>
      <c r="W27" s="53" t="s">
        <v>13</v>
      </c>
      <c r="X27" s="53" t="s">
        <v>14</v>
      </c>
      <c r="Y27" s="53" t="s">
        <v>15</v>
      </c>
      <c r="Z27" s="10" t="s">
        <v>17</v>
      </c>
      <c r="AA27" s="52" t="s">
        <v>171</v>
      </c>
      <c r="AB27" s="52" t="s">
        <v>169</v>
      </c>
      <c r="AC27" s="53" t="s">
        <v>12</v>
      </c>
      <c r="AD27" s="9" t="s">
        <v>18</v>
      </c>
      <c r="AE27" s="9" t="s">
        <v>19</v>
      </c>
      <c r="AF27" s="9" t="s">
        <v>20</v>
      </c>
      <c r="AG27" s="9" t="s">
        <v>21</v>
      </c>
      <c r="AH27" s="9" t="s">
        <v>22</v>
      </c>
      <c r="AI27" s="11" t="s">
        <v>23</v>
      </c>
      <c r="AJ27" s="11" t="s">
        <v>24</v>
      </c>
      <c r="AK27" s="11" t="s">
        <v>25</v>
      </c>
      <c r="AL27" s="11" t="s">
        <v>26</v>
      </c>
      <c r="AM27" s="11" t="s">
        <v>27</v>
      </c>
      <c r="AN27" s="11" t="s">
        <v>28</v>
      </c>
      <c r="AO27" s="9" t="s">
        <v>29</v>
      </c>
      <c r="AP27" s="9" t="s">
        <v>30</v>
      </c>
      <c r="AQ27" s="26"/>
      <c r="AR27" s="26"/>
    </row>
    <row r="28" spans="2:44">
      <c r="B28" s="12" t="s">
        <v>31</v>
      </c>
      <c r="C28" s="13" t="s">
        <v>32</v>
      </c>
      <c r="D28" s="13" t="s">
        <v>33</v>
      </c>
      <c r="E28" s="13" t="s">
        <v>34</v>
      </c>
      <c r="F28" s="14" t="s">
        <v>35</v>
      </c>
      <c r="G28" s="15" t="s">
        <v>36</v>
      </c>
      <c r="H28" s="13" t="s">
        <v>36</v>
      </c>
      <c r="I28" s="44" t="s">
        <v>37</v>
      </c>
      <c r="J28" s="44"/>
      <c r="K28" s="13" t="s">
        <v>38</v>
      </c>
      <c r="L28" s="13" t="s">
        <v>39</v>
      </c>
      <c r="M28" s="45" t="s">
        <v>40</v>
      </c>
      <c r="N28" s="45"/>
      <c r="O28" s="16" t="s">
        <v>41</v>
      </c>
      <c r="P28" s="16" t="s">
        <v>42</v>
      </c>
      <c r="Q28" s="15" t="s">
        <v>36</v>
      </c>
      <c r="R28" s="13" t="s">
        <v>36</v>
      </c>
      <c r="S28" s="44" t="s">
        <v>37</v>
      </c>
      <c r="T28" s="44"/>
      <c r="U28" s="13" t="s">
        <v>38</v>
      </c>
      <c r="V28" s="13" t="s">
        <v>39</v>
      </c>
      <c r="W28" s="45" t="s">
        <v>40</v>
      </c>
      <c r="X28" s="45"/>
      <c r="Y28" s="16" t="s">
        <v>41</v>
      </c>
      <c r="Z28" s="16" t="s">
        <v>42</v>
      </c>
      <c r="AA28" s="13" t="s">
        <v>39</v>
      </c>
      <c r="AB28" s="16" t="s">
        <v>43</v>
      </c>
      <c r="AC28" s="16" t="s">
        <v>43</v>
      </c>
      <c r="AD28" s="17" t="s">
        <v>36</v>
      </c>
      <c r="AE28" s="17" t="s">
        <v>36</v>
      </c>
      <c r="AF28" s="17" t="s">
        <v>36</v>
      </c>
      <c r="AG28" s="17" t="s">
        <v>36</v>
      </c>
      <c r="AH28" s="17" t="s">
        <v>36</v>
      </c>
      <c r="AI28" s="17" t="s">
        <v>36</v>
      </c>
      <c r="AJ28" s="17" t="s">
        <v>36</v>
      </c>
      <c r="AK28" s="17" t="s">
        <v>36</v>
      </c>
      <c r="AL28" s="17" t="s">
        <v>36</v>
      </c>
      <c r="AM28" s="17" t="s">
        <v>36</v>
      </c>
      <c r="AN28" s="17" t="s">
        <v>36</v>
      </c>
      <c r="AO28" s="17" t="s">
        <v>36</v>
      </c>
      <c r="AP28" s="17" t="s">
        <v>36</v>
      </c>
      <c r="AQ28" s="26"/>
      <c r="AR28" s="26"/>
    </row>
    <row r="29" spans="2:44">
      <c r="B29" s="35" t="s">
        <v>79</v>
      </c>
      <c r="C29" s="19" t="s">
        <v>45</v>
      </c>
      <c r="D29" s="19" t="s">
        <v>46</v>
      </c>
      <c r="E29" s="19" t="s">
        <v>47</v>
      </c>
      <c r="F29" s="20">
        <v>5593.5</v>
      </c>
      <c r="G29" s="18">
        <v>4.011741682979264</v>
      </c>
      <c r="H29" s="21">
        <v>4.3099999999999996</v>
      </c>
      <c r="I29" s="22">
        <v>3.79</v>
      </c>
      <c r="J29" s="22">
        <v>13.55</v>
      </c>
      <c r="K29" s="22">
        <v>0.53</v>
      </c>
      <c r="L29" s="18">
        <v>437</v>
      </c>
      <c r="M29" s="23">
        <f t="shared" ref="M29:M51" si="10">I29/H29*100</f>
        <v>87.93503480278423</v>
      </c>
      <c r="N29" s="23">
        <f t="shared" si="6"/>
        <v>314.38515081206498</v>
      </c>
      <c r="O29" s="23">
        <f t="shared" si="7"/>
        <v>12.296983758700698</v>
      </c>
      <c r="P29" s="24">
        <v>8.4561320754716984</v>
      </c>
      <c r="Q29" s="18">
        <v>4.7977422389476772</v>
      </c>
      <c r="R29" s="21">
        <v>3.8</v>
      </c>
      <c r="S29" s="22">
        <v>0.08</v>
      </c>
      <c r="T29" s="22">
        <v>8.73</v>
      </c>
      <c r="U29" s="22">
        <v>0.45</v>
      </c>
      <c r="V29" s="18">
        <v>439</v>
      </c>
      <c r="W29" s="23">
        <f t="shared" ref="W29:W51" si="11">S29/R29*100</f>
        <v>2.1052631578947372</v>
      </c>
      <c r="X29" s="23">
        <f t="shared" si="8"/>
        <v>229.73684210526318</v>
      </c>
      <c r="Y29" s="23">
        <f t="shared" si="9"/>
        <v>11.842105263157896</v>
      </c>
      <c r="Z29" s="24">
        <f t="shared" si="2"/>
        <v>8.61</v>
      </c>
      <c r="AA29" s="23">
        <f t="shared" si="3"/>
        <v>2</v>
      </c>
      <c r="AB29" s="23">
        <f t="shared" si="4"/>
        <v>35.571955719557195</v>
      </c>
      <c r="AC29" s="23">
        <f t="shared" si="5"/>
        <v>11.832946635730854</v>
      </c>
      <c r="AD29" s="38">
        <v>10.44</v>
      </c>
      <c r="AE29" s="38">
        <v>3.46</v>
      </c>
      <c r="AF29" s="38">
        <v>0.52</v>
      </c>
      <c r="AG29" s="38">
        <v>0.25</v>
      </c>
      <c r="AH29" s="38">
        <v>2.62</v>
      </c>
      <c r="AI29" s="38"/>
      <c r="AJ29" s="38">
        <v>1.22</v>
      </c>
      <c r="AK29" s="38">
        <v>24.76</v>
      </c>
      <c r="AL29" s="38">
        <v>7.13</v>
      </c>
      <c r="AM29" s="38">
        <v>9.8000000000000007</v>
      </c>
      <c r="AN29" s="38">
        <v>1.63</v>
      </c>
      <c r="AO29" s="38">
        <v>9.6199999999999992</v>
      </c>
      <c r="AP29" s="38">
        <v>28.56</v>
      </c>
      <c r="AQ29" s="26"/>
      <c r="AR29" s="26"/>
    </row>
    <row r="30" spans="2:44">
      <c r="B30" s="35" t="s">
        <v>80</v>
      </c>
      <c r="C30" s="19" t="s">
        <v>45</v>
      </c>
      <c r="D30" s="19" t="s">
        <v>46</v>
      </c>
      <c r="E30" s="19" t="s">
        <v>47</v>
      </c>
      <c r="F30" s="20">
        <v>5606.4</v>
      </c>
      <c r="G30" s="18">
        <v>3.0869971936387852</v>
      </c>
      <c r="H30" s="21">
        <v>6.01</v>
      </c>
      <c r="I30" s="22">
        <v>6.44</v>
      </c>
      <c r="J30" s="22">
        <v>20.420000000000002</v>
      </c>
      <c r="K30" s="22">
        <v>0.47</v>
      </c>
      <c r="L30" s="18">
        <v>433</v>
      </c>
      <c r="M30" s="23">
        <f t="shared" si="10"/>
        <v>107.15474209650584</v>
      </c>
      <c r="N30" s="23">
        <f t="shared" si="6"/>
        <v>339.76705490848593</v>
      </c>
      <c r="O30" s="23">
        <f t="shared" si="7"/>
        <v>7.8202995008319469</v>
      </c>
      <c r="P30" s="24">
        <v>13.845301204819279</v>
      </c>
      <c r="Q30" s="18">
        <v>4.0755467196829764</v>
      </c>
      <c r="R30" s="21">
        <v>5.26</v>
      </c>
      <c r="S30" s="22">
        <v>0.13</v>
      </c>
      <c r="T30" s="22">
        <v>14.07</v>
      </c>
      <c r="U30" s="22">
        <v>0.5</v>
      </c>
      <c r="V30" s="18">
        <v>439</v>
      </c>
      <c r="W30" s="23">
        <f t="shared" si="11"/>
        <v>2.4714828897338408</v>
      </c>
      <c r="X30" s="23">
        <f t="shared" si="8"/>
        <v>267.49049429657794</v>
      </c>
      <c r="Y30" s="23">
        <f t="shared" si="9"/>
        <v>9.5057034220532319</v>
      </c>
      <c r="Z30" s="24">
        <f t="shared" si="2"/>
        <v>12.790000000000003</v>
      </c>
      <c r="AA30" s="23">
        <f t="shared" si="3"/>
        <v>6</v>
      </c>
      <c r="AB30" s="23">
        <f t="shared" si="4"/>
        <v>31.096963761018614</v>
      </c>
      <c r="AC30" s="23">
        <f t="shared" si="5"/>
        <v>12.479201331114808</v>
      </c>
      <c r="AD30" s="22">
        <v>11.16</v>
      </c>
      <c r="AE30" s="22">
        <v>3.37</v>
      </c>
      <c r="AF30" s="22">
        <v>0.28999999999999998</v>
      </c>
      <c r="AG30" s="22">
        <v>0.69</v>
      </c>
      <c r="AH30" s="22">
        <v>0.86</v>
      </c>
      <c r="AI30" s="22">
        <v>0.46</v>
      </c>
      <c r="AJ30" s="22"/>
      <c r="AK30" s="22">
        <v>30.53</v>
      </c>
      <c r="AL30" s="22"/>
      <c r="AM30" s="22">
        <v>3.46</v>
      </c>
      <c r="AN30" s="22"/>
      <c r="AO30" s="22">
        <v>8.5</v>
      </c>
      <c r="AP30" s="22">
        <v>40.69</v>
      </c>
      <c r="AQ30" s="26"/>
      <c r="AR30" s="26"/>
    </row>
    <row r="31" spans="2:44">
      <c r="B31" s="36" t="s">
        <v>81</v>
      </c>
      <c r="C31" s="28" t="s">
        <v>45</v>
      </c>
      <c r="D31" s="28" t="s">
        <v>46</v>
      </c>
      <c r="E31" s="28" t="s">
        <v>47</v>
      </c>
      <c r="F31" s="29">
        <v>5614.9</v>
      </c>
      <c r="G31" s="27">
        <v>9.7276264592727202E-2</v>
      </c>
      <c r="H31" s="30">
        <v>4.91</v>
      </c>
      <c r="I31" s="31">
        <v>6.08</v>
      </c>
      <c r="J31" s="31">
        <v>17.47</v>
      </c>
      <c r="K31" s="31">
        <v>0.43</v>
      </c>
      <c r="L31" s="27">
        <v>443</v>
      </c>
      <c r="M31" s="32">
        <f t="shared" si="10"/>
        <v>123.82892057026476</v>
      </c>
      <c r="N31" s="32">
        <f t="shared" si="6"/>
        <v>355.80448065173113</v>
      </c>
      <c r="O31" s="32">
        <f t="shared" si="7"/>
        <v>8.7576374745417507</v>
      </c>
      <c r="P31" s="33">
        <v>13.63358024691358</v>
      </c>
      <c r="Q31" s="27">
        <v>0.1</v>
      </c>
      <c r="R31" s="30">
        <v>4.24</v>
      </c>
      <c r="S31" s="31">
        <v>0.18</v>
      </c>
      <c r="T31" s="31">
        <v>10.76</v>
      </c>
      <c r="U31" s="31">
        <v>0.51</v>
      </c>
      <c r="V31" s="27">
        <v>443</v>
      </c>
      <c r="W31" s="32">
        <f t="shared" si="11"/>
        <v>4.2452830188679247</v>
      </c>
      <c r="X31" s="32">
        <f t="shared" si="8"/>
        <v>253.77358490566036</v>
      </c>
      <c r="Y31" s="32">
        <f t="shared" si="9"/>
        <v>12.028301886792452</v>
      </c>
      <c r="Z31" s="33">
        <f t="shared" si="2"/>
        <v>12.789999999999997</v>
      </c>
      <c r="AA31" s="32">
        <f t="shared" si="3"/>
        <v>0</v>
      </c>
      <c r="AB31" s="32">
        <f t="shared" si="4"/>
        <v>38.408700629650824</v>
      </c>
      <c r="AC31" s="32">
        <f t="shared" si="5"/>
        <v>13.645621181262726</v>
      </c>
      <c r="AD31" s="31">
        <v>6.18</v>
      </c>
      <c r="AE31" s="31">
        <v>0.75</v>
      </c>
      <c r="AF31" s="31">
        <v>0</v>
      </c>
      <c r="AG31" s="31"/>
      <c r="AH31" s="31">
        <v>1.67</v>
      </c>
      <c r="AI31" s="31"/>
      <c r="AJ31" s="31"/>
      <c r="AK31" s="31">
        <v>37.97</v>
      </c>
      <c r="AL31" s="31"/>
      <c r="AM31" s="31">
        <v>8.48</v>
      </c>
      <c r="AN31" s="31"/>
      <c r="AO31" s="31">
        <v>2.74</v>
      </c>
      <c r="AP31" s="31">
        <v>42.21</v>
      </c>
      <c r="AQ31" s="26"/>
      <c r="AR31" s="26"/>
    </row>
    <row r="32" spans="2:44">
      <c r="B32" s="35" t="s">
        <v>82</v>
      </c>
      <c r="C32" s="19" t="s">
        <v>83</v>
      </c>
      <c r="D32" s="19" t="s">
        <v>167</v>
      </c>
      <c r="E32" s="34" t="s">
        <v>54</v>
      </c>
      <c r="F32" s="20">
        <v>5631.7</v>
      </c>
      <c r="G32" s="18">
        <v>59.622641509434217</v>
      </c>
      <c r="H32" s="21">
        <v>3.61</v>
      </c>
      <c r="I32" s="22">
        <v>4.87</v>
      </c>
      <c r="J32" s="22">
        <v>10.96</v>
      </c>
      <c r="K32" s="22">
        <v>0.7</v>
      </c>
      <c r="L32" s="18">
        <v>437</v>
      </c>
      <c r="M32" s="23">
        <f t="shared" si="10"/>
        <v>134.90304709141273</v>
      </c>
      <c r="N32" s="23">
        <f t="shared" si="6"/>
        <v>303.60110803324102</v>
      </c>
      <c r="O32" s="23">
        <f t="shared" si="7"/>
        <v>19.390581717451525</v>
      </c>
      <c r="P32" s="24">
        <v>11.184599589322382</v>
      </c>
      <c r="Q32" s="18">
        <v>59.090909090903509</v>
      </c>
      <c r="R32" s="21">
        <v>2.95</v>
      </c>
      <c r="S32" s="22">
        <v>0.04</v>
      </c>
      <c r="T32" s="22">
        <v>6.4</v>
      </c>
      <c r="U32" s="22">
        <v>0.39</v>
      </c>
      <c r="V32" s="18">
        <v>441</v>
      </c>
      <c r="W32" s="23">
        <f t="shared" si="11"/>
        <v>1.3559322033898304</v>
      </c>
      <c r="X32" s="23">
        <f t="shared" si="8"/>
        <v>216.94915254237287</v>
      </c>
      <c r="Y32" s="23">
        <f t="shared" si="9"/>
        <v>13.220338983050846</v>
      </c>
      <c r="Z32" s="24">
        <f t="shared" si="2"/>
        <v>9.4300000000000015</v>
      </c>
      <c r="AA32" s="23">
        <f t="shared" si="3"/>
        <v>4</v>
      </c>
      <c r="AB32" s="23">
        <f t="shared" si="4"/>
        <v>41.605839416058394</v>
      </c>
      <c r="AC32" s="23">
        <f t="shared" si="5"/>
        <v>18.282548476454284</v>
      </c>
      <c r="AD32" s="22">
        <v>2.88</v>
      </c>
      <c r="AE32" s="22"/>
      <c r="AF32" s="22">
        <v>2.25</v>
      </c>
      <c r="AG32" s="22">
        <v>61.16</v>
      </c>
      <c r="AH32" s="22">
        <v>0.26</v>
      </c>
      <c r="AI32" s="22">
        <v>1.72</v>
      </c>
      <c r="AJ32" s="22"/>
      <c r="AK32" s="22">
        <v>7.55</v>
      </c>
      <c r="AL32" s="22"/>
      <c r="AM32" s="22">
        <v>5.08</v>
      </c>
      <c r="AN32" s="22"/>
      <c r="AO32" s="22">
        <v>9.32</v>
      </c>
      <c r="AP32" s="22">
        <v>9.7799999999999994</v>
      </c>
      <c r="AQ32" s="26"/>
      <c r="AR32" s="26"/>
    </row>
    <row r="33" spans="2:44">
      <c r="B33" s="35" t="s">
        <v>84</v>
      </c>
      <c r="C33" s="19" t="s">
        <v>83</v>
      </c>
      <c r="D33" s="19" t="s">
        <v>167</v>
      </c>
      <c r="E33" s="19" t="s">
        <v>47</v>
      </c>
      <c r="F33" s="20">
        <v>5645.5</v>
      </c>
      <c r="G33" s="18">
        <v>43.545279383431193</v>
      </c>
      <c r="H33" s="21">
        <v>5.45</v>
      </c>
      <c r="I33" s="22">
        <v>2.57</v>
      </c>
      <c r="J33" s="22">
        <v>15.77</v>
      </c>
      <c r="K33" s="22">
        <v>0.75</v>
      </c>
      <c r="L33" s="18">
        <v>435</v>
      </c>
      <c r="M33" s="23">
        <f t="shared" si="10"/>
        <v>47.155963302752291</v>
      </c>
      <c r="N33" s="23">
        <f t="shared" si="6"/>
        <v>289.35779816513758</v>
      </c>
      <c r="O33" s="23">
        <f t="shared" si="7"/>
        <v>13.761467889908257</v>
      </c>
      <c r="P33" s="24">
        <v>5.1273092369477915</v>
      </c>
      <c r="Q33" s="18">
        <v>42.801932367145753</v>
      </c>
      <c r="R33" s="21">
        <v>5.16</v>
      </c>
      <c r="S33" s="22">
        <v>0.06</v>
      </c>
      <c r="T33" s="22">
        <v>13.13</v>
      </c>
      <c r="U33" s="22">
        <v>0.57999999999999996</v>
      </c>
      <c r="V33" s="18">
        <v>437</v>
      </c>
      <c r="W33" s="23">
        <f t="shared" si="11"/>
        <v>1.1627906976744187</v>
      </c>
      <c r="X33" s="23">
        <f t="shared" si="8"/>
        <v>254.45736434108525</v>
      </c>
      <c r="Y33" s="23">
        <f t="shared" si="9"/>
        <v>11.240310077519378</v>
      </c>
      <c r="Z33" s="24">
        <f t="shared" si="2"/>
        <v>5.2099999999999991</v>
      </c>
      <c r="AA33" s="23">
        <f t="shared" si="3"/>
        <v>2</v>
      </c>
      <c r="AB33" s="23">
        <f t="shared" si="4"/>
        <v>16.740646797717176</v>
      </c>
      <c r="AC33" s="23">
        <f t="shared" si="5"/>
        <v>5.3211009174311927</v>
      </c>
      <c r="AD33" s="22">
        <v>5.58</v>
      </c>
      <c r="AE33" s="22"/>
      <c r="AF33" s="22">
        <v>0.9</v>
      </c>
      <c r="AG33" s="22">
        <v>46.9</v>
      </c>
      <c r="AH33" s="22">
        <v>2.92</v>
      </c>
      <c r="AI33" s="22">
        <v>2.2200000000000002</v>
      </c>
      <c r="AJ33" s="22"/>
      <c r="AK33" s="22">
        <v>12.48</v>
      </c>
      <c r="AL33" s="22"/>
      <c r="AM33" s="22">
        <v>6.52</v>
      </c>
      <c r="AN33" s="22"/>
      <c r="AO33" s="22">
        <v>10.1</v>
      </c>
      <c r="AP33" s="22">
        <v>12.37</v>
      </c>
      <c r="AQ33" s="26"/>
      <c r="AR33" s="26"/>
    </row>
    <row r="34" spans="2:44">
      <c r="B34" s="35" t="s">
        <v>85</v>
      </c>
      <c r="C34" s="19" t="s">
        <v>83</v>
      </c>
      <c r="D34" s="19" t="s">
        <v>167</v>
      </c>
      <c r="E34" s="19" t="s">
        <v>47</v>
      </c>
      <c r="F34" s="20">
        <v>5657</v>
      </c>
      <c r="G34" s="18">
        <v>28.305582761998103</v>
      </c>
      <c r="H34" s="21">
        <v>3.9</v>
      </c>
      <c r="I34" s="22">
        <v>1.83</v>
      </c>
      <c r="J34" s="22">
        <v>11.33</v>
      </c>
      <c r="K34" s="22">
        <v>0.56999999999999995</v>
      </c>
      <c r="L34" s="18">
        <v>437</v>
      </c>
      <c r="M34" s="23">
        <f t="shared" si="10"/>
        <v>46.923076923076927</v>
      </c>
      <c r="N34" s="23">
        <f t="shared" si="6"/>
        <v>290.5128205128205</v>
      </c>
      <c r="O34" s="23">
        <f t="shared" si="7"/>
        <v>14.615384615384613</v>
      </c>
      <c r="P34" s="24">
        <v>3.8857142857142857</v>
      </c>
      <c r="Q34" s="18">
        <v>28.599412340838214</v>
      </c>
      <c r="R34" s="21">
        <v>3.76</v>
      </c>
      <c r="S34" s="22">
        <v>0.04</v>
      </c>
      <c r="T34" s="22">
        <v>9.33</v>
      </c>
      <c r="U34" s="22">
        <v>0.34</v>
      </c>
      <c r="V34" s="18">
        <v>436</v>
      </c>
      <c r="W34" s="23">
        <f t="shared" si="11"/>
        <v>1.0638297872340428</v>
      </c>
      <c r="X34" s="23">
        <f t="shared" si="8"/>
        <v>248.13829787234044</v>
      </c>
      <c r="Y34" s="23">
        <f t="shared" si="9"/>
        <v>9.0425531914893629</v>
      </c>
      <c r="Z34" s="24">
        <f t="shared" si="2"/>
        <v>3.83</v>
      </c>
      <c r="AA34" s="23">
        <f t="shared" si="3"/>
        <v>-1</v>
      </c>
      <c r="AB34" s="23">
        <f t="shared" si="4"/>
        <v>17.6522506619594</v>
      </c>
      <c r="AC34" s="23">
        <f t="shared" si="5"/>
        <v>3.589743589743593</v>
      </c>
      <c r="AD34" s="22">
        <v>8.83</v>
      </c>
      <c r="AE34" s="22"/>
      <c r="AF34" s="22">
        <v>1.32</v>
      </c>
      <c r="AG34" s="22">
        <v>26.68</v>
      </c>
      <c r="AH34" s="22"/>
      <c r="AI34" s="22">
        <v>2.58</v>
      </c>
      <c r="AJ34" s="22">
        <v>1.97</v>
      </c>
      <c r="AK34" s="22">
        <v>20.079999999999998</v>
      </c>
      <c r="AL34" s="22">
        <v>7</v>
      </c>
      <c r="AM34" s="22">
        <v>7.39</v>
      </c>
      <c r="AN34" s="22"/>
      <c r="AO34" s="22">
        <v>14.99</v>
      </c>
      <c r="AP34" s="22">
        <v>9.17</v>
      </c>
      <c r="AQ34" s="26"/>
      <c r="AR34" s="26"/>
    </row>
    <row r="35" spans="2:44">
      <c r="B35" s="35" t="s">
        <v>86</v>
      </c>
      <c r="C35" s="19" t="s">
        <v>51</v>
      </c>
      <c r="D35" s="19" t="s">
        <v>167</v>
      </c>
      <c r="E35" s="34" t="s">
        <v>54</v>
      </c>
      <c r="F35" s="20">
        <v>5677.5</v>
      </c>
      <c r="G35" s="18">
        <v>58.460076045633016</v>
      </c>
      <c r="H35" s="21">
        <v>3.79</v>
      </c>
      <c r="I35" s="22">
        <v>3.82</v>
      </c>
      <c r="J35" s="22">
        <v>9.83</v>
      </c>
      <c r="K35" s="22">
        <v>0.76</v>
      </c>
      <c r="L35" s="18">
        <v>435</v>
      </c>
      <c r="M35" s="23">
        <f t="shared" si="10"/>
        <v>100.79155672823219</v>
      </c>
      <c r="N35" s="23">
        <f t="shared" si="6"/>
        <v>259.36675461741424</v>
      </c>
      <c r="O35" s="23">
        <f t="shared" si="7"/>
        <v>20.052770448548813</v>
      </c>
      <c r="P35" s="24">
        <v>9.5565543071161052</v>
      </c>
      <c r="Q35" s="18">
        <v>57.894736842108195</v>
      </c>
      <c r="R35" s="21">
        <v>3</v>
      </c>
      <c r="S35" s="22">
        <v>0.01</v>
      </c>
      <c r="T35" s="22">
        <v>5.73</v>
      </c>
      <c r="U35" s="22">
        <v>0.43</v>
      </c>
      <c r="V35" s="18">
        <v>438</v>
      </c>
      <c r="W35" s="23">
        <f t="shared" si="11"/>
        <v>0.33333333333333337</v>
      </c>
      <c r="X35" s="23">
        <f t="shared" si="8"/>
        <v>191</v>
      </c>
      <c r="Y35" s="23">
        <f t="shared" si="9"/>
        <v>14.333333333333334</v>
      </c>
      <c r="Z35" s="24">
        <f t="shared" si="2"/>
        <v>7.92</v>
      </c>
      <c r="AA35" s="23">
        <f t="shared" si="3"/>
        <v>3</v>
      </c>
      <c r="AB35" s="23">
        <f t="shared" si="4"/>
        <v>41.709053916581887</v>
      </c>
      <c r="AC35" s="23">
        <f t="shared" si="5"/>
        <v>20.844327176781004</v>
      </c>
      <c r="AD35" s="22">
        <v>2.83</v>
      </c>
      <c r="AE35" s="22"/>
      <c r="AF35" s="22">
        <v>1.29</v>
      </c>
      <c r="AG35" s="22">
        <v>62.39</v>
      </c>
      <c r="AH35" s="22"/>
      <c r="AI35" s="22">
        <v>2.23</v>
      </c>
      <c r="AJ35" s="22"/>
      <c r="AK35" s="22">
        <v>8.39</v>
      </c>
      <c r="AL35" s="22"/>
      <c r="AM35" s="22">
        <v>3.85</v>
      </c>
      <c r="AN35" s="22"/>
      <c r="AO35" s="22">
        <v>7.48</v>
      </c>
      <c r="AP35" s="22">
        <v>11.55</v>
      </c>
      <c r="AQ35" s="26"/>
      <c r="AR35" s="26"/>
    </row>
    <row r="36" spans="2:44">
      <c r="B36" s="35" t="s">
        <v>87</v>
      </c>
      <c r="C36" s="19" t="s">
        <v>51</v>
      </c>
      <c r="D36" s="19" t="s">
        <v>167</v>
      </c>
      <c r="E36" s="19" t="s">
        <v>47</v>
      </c>
      <c r="F36" s="20">
        <v>5693.3</v>
      </c>
      <c r="G36" s="18">
        <v>52.270531400967577</v>
      </c>
      <c r="H36" s="21">
        <v>5.48</v>
      </c>
      <c r="I36" s="22">
        <v>3.86</v>
      </c>
      <c r="J36" s="22">
        <v>21.06</v>
      </c>
      <c r="K36" s="22">
        <v>0.67</v>
      </c>
      <c r="L36" s="18">
        <v>439</v>
      </c>
      <c r="M36" s="23">
        <f t="shared" si="10"/>
        <v>70.43795620437956</v>
      </c>
      <c r="N36" s="23">
        <f t="shared" si="6"/>
        <v>384.30656934306569</v>
      </c>
      <c r="O36" s="23">
        <f t="shared" si="7"/>
        <v>12.226277372262773</v>
      </c>
      <c r="P36" s="24">
        <v>6.969957081545064</v>
      </c>
      <c r="Q36" s="18">
        <v>53.95480225988392</v>
      </c>
      <c r="R36" s="21">
        <v>4.9000000000000004</v>
      </c>
      <c r="S36" s="22">
        <v>0.04</v>
      </c>
      <c r="T36" s="22">
        <v>17.829999999999998</v>
      </c>
      <c r="U36" s="22">
        <v>0.3</v>
      </c>
      <c r="V36" s="18">
        <v>443</v>
      </c>
      <c r="W36" s="23">
        <f t="shared" si="11"/>
        <v>0.81632653061224481</v>
      </c>
      <c r="X36" s="23">
        <f t="shared" si="8"/>
        <v>363.87755102040808</v>
      </c>
      <c r="Y36" s="23">
        <f t="shared" si="9"/>
        <v>6.1224489795918364</v>
      </c>
      <c r="Z36" s="24">
        <f t="shared" si="2"/>
        <v>7.09</v>
      </c>
      <c r="AA36" s="23">
        <f t="shared" si="3"/>
        <v>4</v>
      </c>
      <c r="AB36" s="23">
        <f t="shared" si="4"/>
        <v>15.337132003798674</v>
      </c>
      <c r="AC36" s="23">
        <f t="shared" si="5"/>
        <v>10.583941605839417</v>
      </c>
      <c r="AD36" s="22">
        <v>4.57</v>
      </c>
      <c r="AE36" s="22"/>
      <c r="AF36" s="22">
        <v>1.49</v>
      </c>
      <c r="AG36" s="22">
        <v>58.45</v>
      </c>
      <c r="AH36" s="22"/>
      <c r="AI36" s="22">
        <v>3</v>
      </c>
      <c r="AJ36" s="22"/>
      <c r="AK36" s="22">
        <v>11.26</v>
      </c>
      <c r="AL36" s="22"/>
      <c r="AM36" s="22">
        <v>5.22</v>
      </c>
      <c r="AN36" s="22"/>
      <c r="AO36" s="22">
        <v>5.0199999999999996</v>
      </c>
      <c r="AP36" s="22">
        <v>10.99</v>
      </c>
      <c r="AQ36" s="26"/>
      <c r="AR36" s="26"/>
    </row>
    <row r="37" spans="2:44">
      <c r="B37" s="35" t="s">
        <v>88</v>
      </c>
      <c r="C37" s="19" t="s">
        <v>51</v>
      </c>
      <c r="D37" s="34" t="s">
        <v>165</v>
      </c>
      <c r="E37" s="19" t="s">
        <v>89</v>
      </c>
      <c r="F37" s="20">
        <v>5701.3</v>
      </c>
      <c r="G37" s="18">
        <v>74.380952380947789</v>
      </c>
      <c r="H37" s="21">
        <v>3.08</v>
      </c>
      <c r="I37" s="22">
        <v>5.24</v>
      </c>
      <c r="J37" s="22">
        <v>10.220000000000001</v>
      </c>
      <c r="K37" s="22">
        <v>0.76</v>
      </c>
      <c r="L37" s="18">
        <v>437</v>
      </c>
      <c r="M37" s="23">
        <f t="shared" si="10"/>
        <v>170.12987012987014</v>
      </c>
      <c r="N37" s="23">
        <f t="shared" si="6"/>
        <v>331.81818181818187</v>
      </c>
      <c r="O37" s="23">
        <f t="shared" si="7"/>
        <v>24.675324675324674</v>
      </c>
      <c r="P37" s="24">
        <v>11.149999999999999</v>
      </c>
      <c r="Q37" s="18">
        <v>75.607385811465605</v>
      </c>
      <c r="R37" s="21">
        <v>2.39</v>
      </c>
      <c r="S37" s="22">
        <v>0.02</v>
      </c>
      <c r="T37" s="22">
        <v>5.57</v>
      </c>
      <c r="U37" s="22">
        <v>0.36</v>
      </c>
      <c r="V37" s="18">
        <v>440</v>
      </c>
      <c r="W37" s="23">
        <f t="shared" si="11"/>
        <v>0.83682008368200833</v>
      </c>
      <c r="X37" s="23">
        <f t="shared" si="8"/>
        <v>233.05439330543931</v>
      </c>
      <c r="Y37" s="23">
        <f t="shared" si="9"/>
        <v>15.06276150627615</v>
      </c>
      <c r="Z37" s="24">
        <f t="shared" si="2"/>
        <v>9.89</v>
      </c>
      <c r="AA37" s="23">
        <f t="shared" si="3"/>
        <v>3</v>
      </c>
      <c r="AB37" s="23">
        <f t="shared" si="4"/>
        <v>45.499021526418787</v>
      </c>
      <c r="AC37" s="23">
        <f t="shared" si="5"/>
        <v>22.402597402597401</v>
      </c>
      <c r="AD37" s="22">
        <v>1.66</v>
      </c>
      <c r="AE37" s="22"/>
      <c r="AF37" s="22">
        <v>1.96</v>
      </c>
      <c r="AG37" s="22">
        <v>80.62</v>
      </c>
      <c r="AH37" s="22"/>
      <c r="AI37" s="22">
        <v>1.8</v>
      </c>
      <c r="AJ37" s="22"/>
      <c r="AK37" s="22">
        <v>4.2300000000000004</v>
      </c>
      <c r="AL37" s="22"/>
      <c r="AM37" s="22">
        <v>2.3199999999999998</v>
      </c>
      <c r="AN37" s="22"/>
      <c r="AO37" s="22">
        <v>1.93</v>
      </c>
      <c r="AP37" s="22">
        <v>5.47</v>
      </c>
      <c r="AQ37" s="26"/>
      <c r="AR37" s="26"/>
    </row>
    <row r="38" spans="2:44">
      <c r="B38" s="35" t="s">
        <v>90</v>
      </c>
      <c r="C38" s="19" t="s">
        <v>56</v>
      </c>
      <c r="D38" s="19" t="s">
        <v>167</v>
      </c>
      <c r="E38" s="19" t="s">
        <v>47</v>
      </c>
      <c r="F38" s="20">
        <v>5731.3</v>
      </c>
      <c r="G38" s="18">
        <v>34.577603143417392</v>
      </c>
      <c r="H38" s="21">
        <v>8.5399999999999991</v>
      </c>
      <c r="I38" s="22">
        <v>3.2</v>
      </c>
      <c r="J38" s="22">
        <v>36.81</v>
      </c>
      <c r="K38" s="22">
        <v>0.64</v>
      </c>
      <c r="L38" s="18">
        <v>442</v>
      </c>
      <c r="M38" s="23">
        <f t="shared" si="10"/>
        <v>37.470725995316165</v>
      </c>
      <c r="N38" s="23">
        <f t="shared" si="6"/>
        <v>431.03044496487126</v>
      </c>
      <c r="O38" s="23">
        <f t="shared" si="7"/>
        <v>7.4941451990632322</v>
      </c>
      <c r="P38" s="24">
        <v>4.4845878136200721</v>
      </c>
      <c r="Q38" s="18">
        <v>34.162679425841169</v>
      </c>
      <c r="R38" s="21">
        <v>8.51</v>
      </c>
      <c r="S38" s="22">
        <v>0.03</v>
      </c>
      <c r="T38" s="22">
        <v>34.04</v>
      </c>
      <c r="U38" s="22">
        <v>0.28000000000000003</v>
      </c>
      <c r="V38" s="18">
        <v>442</v>
      </c>
      <c r="W38" s="23">
        <f t="shared" si="11"/>
        <v>0.35252643948296125</v>
      </c>
      <c r="X38" s="23">
        <f t="shared" si="8"/>
        <v>400</v>
      </c>
      <c r="Y38" s="23">
        <f t="shared" si="9"/>
        <v>3.2902467685076386</v>
      </c>
      <c r="Z38" s="24">
        <f t="shared" si="2"/>
        <v>5.970000000000006</v>
      </c>
      <c r="AA38" s="23">
        <f t="shared" si="3"/>
        <v>0</v>
      </c>
      <c r="AB38" s="23">
        <f t="shared" si="4"/>
        <v>7.5251290410214695</v>
      </c>
      <c r="AC38" s="23">
        <f t="shared" si="5"/>
        <v>0.35128805620608156</v>
      </c>
      <c r="AD38" s="22">
        <v>5.73</v>
      </c>
      <c r="AE38" s="22"/>
      <c r="AF38" s="22">
        <v>1.1599999999999999</v>
      </c>
      <c r="AG38" s="22">
        <v>45.76</v>
      </c>
      <c r="AH38" s="22"/>
      <c r="AI38" s="22">
        <v>1.35</v>
      </c>
      <c r="AJ38" s="22"/>
      <c r="AK38" s="22">
        <v>17.66</v>
      </c>
      <c r="AL38" s="22"/>
      <c r="AM38" s="22">
        <v>6.51</v>
      </c>
      <c r="AN38" s="22"/>
      <c r="AO38" s="22">
        <v>11.6</v>
      </c>
      <c r="AP38" s="22">
        <v>10.23</v>
      </c>
      <c r="AQ38" s="26"/>
      <c r="AR38" s="26"/>
    </row>
    <row r="39" spans="2:44">
      <c r="B39" s="35" t="s">
        <v>91</v>
      </c>
      <c r="C39" s="19" t="s">
        <v>56</v>
      </c>
      <c r="D39" s="19" t="s">
        <v>167</v>
      </c>
      <c r="E39" s="19" t="s">
        <v>47</v>
      </c>
      <c r="F39" s="20">
        <v>5735.5</v>
      </c>
      <c r="G39" s="18">
        <v>35.084241823587604</v>
      </c>
      <c r="H39" s="21">
        <v>6.89</v>
      </c>
      <c r="I39" s="22">
        <v>1.96</v>
      </c>
      <c r="J39" s="22">
        <v>26.77</v>
      </c>
      <c r="K39" s="22">
        <v>0.71</v>
      </c>
      <c r="L39" s="18">
        <v>438</v>
      </c>
      <c r="M39" s="23">
        <f t="shared" si="10"/>
        <v>28.44702467343977</v>
      </c>
      <c r="N39" s="23">
        <f t="shared" si="6"/>
        <v>388.53410740203196</v>
      </c>
      <c r="O39" s="23">
        <f t="shared" si="7"/>
        <v>10.30478955007257</v>
      </c>
      <c r="P39" s="24">
        <v>4.004741379310345</v>
      </c>
      <c r="Q39" s="18">
        <v>31.900668576885572</v>
      </c>
      <c r="R39" s="21">
        <v>6.22</v>
      </c>
      <c r="S39" s="22">
        <v>0.05</v>
      </c>
      <c r="T39" s="22">
        <v>23.11</v>
      </c>
      <c r="U39" s="22">
        <v>0.43</v>
      </c>
      <c r="V39" s="18">
        <v>441</v>
      </c>
      <c r="W39" s="23">
        <f t="shared" si="11"/>
        <v>0.80385852090032162</v>
      </c>
      <c r="X39" s="23">
        <f t="shared" si="8"/>
        <v>371.54340836012864</v>
      </c>
      <c r="Y39" s="23">
        <f t="shared" si="9"/>
        <v>6.9131832797427659</v>
      </c>
      <c r="Z39" s="24">
        <f t="shared" si="2"/>
        <v>5.620000000000001</v>
      </c>
      <c r="AA39" s="23">
        <f t="shared" si="3"/>
        <v>3</v>
      </c>
      <c r="AB39" s="23">
        <f t="shared" si="4"/>
        <v>13.672020918939113</v>
      </c>
      <c r="AC39" s="23">
        <f t="shared" si="5"/>
        <v>9.7242380261248176</v>
      </c>
      <c r="AD39" s="22">
        <v>5.0999999999999996</v>
      </c>
      <c r="AE39" s="22"/>
      <c r="AF39" s="22">
        <v>0.93</v>
      </c>
      <c r="AG39" s="22">
        <v>44.57</v>
      </c>
      <c r="AH39" s="22"/>
      <c r="AI39" s="22">
        <v>2.2200000000000002</v>
      </c>
      <c r="AJ39" s="22"/>
      <c r="AK39" s="22">
        <v>18.940000000000001</v>
      </c>
      <c r="AL39" s="22"/>
      <c r="AM39" s="22">
        <v>7.54</v>
      </c>
      <c r="AN39" s="22"/>
      <c r="AO39" s="22">
        <v>7.22</v>
      </c>
      <c r="AP39" s="22">
        <v>13.48</v>
      </c>
      <c r="AQ39" s="26"/>
      <c r="AR39" s="26"/>
    </row>
    <row r="40" spans="2:44">
      <c r="B40" s="35" t="s">
        <v>92</v>
      </c>
      <c r="C40" s="19" t="s">
        <v>56</v>
      </c>
      <c r="D40" s="19" t="s">
        <v>167</v>
      </c>
      <c r="E40" s="19" t="s">
        <v>47</v>
      </c>
      <c r="F40" s="20">
        <v>5739.3</v>
      </c>
      <c r="G40" s="18">
        <v>53.578528827036486</v>
      </c>
      <c r="H40" s="21">
        <v>9.4700000000000006</v>
      </c>
      <c r="I40" s="22">
        <v>4.18</v>
      </c>
      <c r="J40" s="22">
        <v>37.119999999999997</v>
      </c>
      <c r="K40" s="22">
        <v>0.84</v>
      </c>
      <c r="L40" s="18">
        <v>441</v>
      </c>
      <c r="M40" s="23">
        <f t="shared" si="10"/>
        <v>44.139387539598729</v>
      </c>
      <c r="N40" s="23">
        <f t="shared" si="6"/>
        <v>391.97465681098197</v>
      </c>
      <c r="O40" s="23">
        <f t="shared" si="7"/>
        <v>8.8701161562829984</v>
      </c>
      <c r="P40" s="24">
        <v>6.9857707509881424</v>
      </c>
      <c r="Q40" s="18">
        <v>52.10991167811585</v>
      </c>
      <c r="R40" s="21">
        <v>9.07</v>
      </c>
      <c r="S40" s="22">
        <v>0.08</v>
      </c>
      <c r="T40" s="22">
        <v>36.090000000000003</v>
      </c>
      <c r="U40" s="22">
        <v>0.33</v>
      </c>
      <c r="V40" s="18">
        <v>442</v>
      </c>
      <c r="W40" s="23">
        <f t="shared" si="11"/>
        <v>0.88202866593164275</v>
      </c>
      <c r="X40" s="23">
        <f t="shared" si="8"/>
        <v>397.90518191841238</v>
      </c>
      <c r="Y40" s="23">
        <f t="shared" si="9"/>
        <v>3.6383682469680263</v>
      </c>
      <c r="Z40" s="24">
        <f t="shared" si="2"/>
        <v>5.2099999999999937</v>
      </c>
      <c r="AA40" s="23">
        <f t="shared" si="3"/>
        <v>1</v>
      </c>
      <c r="AB40" s="23">
        <f t="shared" si="4"/>
        <v>2.774784482758605</v>
      </c>
      <c r="AC40" s="23">
        <f t="shared" si="5"/>
        <v>4.2238648363252409</v>
      </c>
      <c r="AD40" s="22">
        <v>3.75</v>
      </c>
      <c r="AE40" s="22"/>
      <c r="AF40" s="22">
        <v>2.19</v>
      </c>
      <c r="AG40" s="22">
        <v>64.56</v>
      </c>
      <c r="AH40" s="22"/>
      <c r="AI40" s="22">
        <v>1</v>
      </c>
      <c r="AJ40" s="22"/>
      <c r="AK40" s="22">
        <v>11.05</v>
      </c>
      <c r="AL40" s="22"/>
      <c r="AM40" s="22">
        <v>4.5</v>
      </c>
      <c r="AN40" s="22"/>
      <c r="AO40" s="22">
        <v>5.91</v>
      </c>
      <c r="AP40" s="22">
        <v>7.04</v>
      </c>
      <c r="AQ40" s="26"/>
      <c r="AR40" s="26"/>
    </row>
    <row r="41" spans="2:44">
      <c r="B41" s="35" t="s">
        <v>93</v>
      </c>
      <c r="C41" s="19" t="s">
        <v>60</v>
      </c>
      <c r="D41" s="19" t="s">
        <v>167</v>
      </c>
      <c r="E41" s="19" t="s">
        <v>47</v>
      </c>
      <c r="F41" s="20">
        <v>5755.3</v>
      </c>
      <c r="G41" s="18">
        <v>62.450980392157298</v>
      </c>
      <c r="H41" s="21">
        <v>3.33</v>
      </c>
      <c r="I41" s="22">
        <v>1.83</v>
      </c>
      <c r="J41" s="22">
        <v>9.3699999999999992</v>
      </c>
      <c r="K41" s="22">
        <v>0.61</v>
      </c>
      <c r="L41" s="18">
        <v>442</v>
      </c>
      <c r="M41" s="23">
        <f t="shared" si="10"/>
        <v>54.954954954954957</v>
      </c>
      <c r="N41" s="23">
        <f t="shared" si="6"/>
        <v>281.38138138138135</v>
      </c>
      <c r="O41" s="23">
        <f t="shared" si="7"/>
        <v>18.318318318318319</v>
      </c>
      <c r="P41" s="24">
        <v>4.6134453781512601</v>
      </c>
      <c r="Q41" s="18">
        <v>60.578842315372498</v>
      </c>
      <c r="R41" s="21">
        <v>2.86</v>
      </c>
      <c r="S41" s="22">
        <v>0.05</v>
      </c>
      <c r="T41" s="22">
        <v>6.82</v>
      </c>
      <c r="U41" s="22">
        <v>0.21</v>
      </c>
      <c r="V41" s="18">
        <v>447</v>
      </c>
      <c r="W41" s="23">
        <f t="shared" si="11"/>
        <v>1.7482517482517483</v>
      </c>
      <c r="X41" s="23">
        <f t="shared" si="8"/>
        <v>238.46153846153848</v>
      </c>
      <c r="Y41" s="23">
        <f t="shared" si="9"/>
        <v>7.3426573426573434</v>
      </c>
      <c r="Z41" s="24">
        <f t="shared" si="2"/>
        <v>4.379999999999999</v>
      </c>
      <c r="AA41" s="23">
        <f t="shared" si="3"/>
        <v>5</v>
      </c>
      <c r="AB41" s="23">
        <f t="shared" si="4"/>
        <v>27.214514407684089</v>
      </c>
      <c r="AC41" s="23">
        <f t="shared" si="5"/>
        <v>14.114114114114122</v>
      </c>
      <c r="AD41" s="22">
        <v>2.63</v>
      </c>
      <c r="AE41" s="22"/>
      <c r="AF41" s="22">
        <v>1.06</v>
      </c>
      <c r="AG41" s="22">
        <v>68.69</v>
      </c>
      <c r="AH41" s="22">
        <v>0.22</v>
      </c>
      <c r="AI41" s="22">
        <v>1.71</v>
      </c>
      <c r="AJ41" s="22"/>
      <c r="AK41" s="22">
        <v>6.08</v>
      </c>
      <c r="AL41" s="22">
        <v>4.34</v>
      </c>
      <c r="AM41" s="22">
        <v>5.67</v>
      </c>
      <c r="AN41" s="22"/>
      <c r="AO41" s="22">
        <v>2.25</v>
      </c>
      <c r="AP41" s="22">
        <v>7.34</v>
      </c>
      <c r="AQ41" s="26"/>
      <c r="AR41" s="26"/>
    </row>
    <row r="42" spans="2:44">
      <c r="B42" s="35" t="s">
        <v>94</v>
      </c>
      <c r="C42" s="19" t="s">
        <v>60</v>
      </c>
      <c r="D42" s="19" t="s">
        <v>167</v>
      </c>
      <c r="E42" s="34" t="s">
        <v>54</v>
      </c>
      <c r="F42" s="20">
        <v>5775</v>
      </c>
      <c r="G42" s="18">
        <v>68.805528134257244</v>
      </c>
      <c r="H42" s="21">
        <v>2.75</v>
      </c>
      <c r="I42" s="22">
        <v>3.5</v>
      </c>
      <c r="J42" s="22">
        <v>7.93</v>
      </c>
      <c r="K42" s="22">
        <v>0.92</v>
      </c>
      <c r="L42" s="18">
        <v>441</v>
      </c>
      <c r="M42" s="23">
        <f t="shared" si="10"/>
        <v>127.27272727272727</v>
      </c>
      <c r="N42" s="23">
        <f t="shared" si="6"/>
        <v>288.36363636363637</v>
      </c>
      <c r="O42" s="23">
        <f t="shared" si="7"/>
        <v>33.454545454545453</v>
      </c>
      <c r="P42" s="24">
        <v>9.207169811320755</v>
      </c>
      <c r="Q42" s="18">
        <v>66.133584195678026</v>
      </c>
      <c r="R42" s="21">
        <v>2.12</v>
      </c>
      <c r="S42" s="22">
        <v>0.01</v>
      </c>
      <c r="T42" s="22">
        <v>4.0599999999999996</v>
      </c>
      <c r="U42" s="22">
        <v>0.32</v>
      </c>
      <c r="V42" s="18">
        <v>447</v>
      </c>
      <c r="W42" s="23">
        <f t="shared" si="11"/>
        <v>0.47169811320754718</v>
      </c>
      <c r="X42" s="23">
        <f t="shared" si="8"/>
        <v>191.50943396226413</v>
      </c>
      <c r="Y42" s="23">
        <f t="shared" si="9"/>
        <v>15.094339622641508</v>
      </c>
      <c r="Z42" s="24">
        <f t="shared" si="2"/>
        <v>7.37</v>
      </c>
      <c r="AA42" s="23">
        <f t="shared" si="3"/>
        <v>6</v>
      </c>
      <c r="AB42" s="23">
        <f t="shared" si="4"/>
        <v>48.802017654476678</v>
      </c>
      <c r="AC42" s="23">
        <f t="shared" si="5"/>
        <v>22.909090909090903</v>
      </c>
      <c r="AD42" s="22">
        <v>1.58</v>
      </c>
      <c r="AE42" s="22"/>
      <c r="AF42" s="22">
        <v>0.98</v>
      </c>
      <c r="AG42" s="22">
        <v>72.67</v>
      </c>
      <c r="AH42" s="22">
        <v>0</v>
      </c>
      <c r="AI42" s="22">
        <v>1.6</v>
      </c>
      <c r="AJ42" s="22"/>
      <c r="AK42" s="22">
        <v>7.25</v>
      </c>
      <c r="AL42" s="22"/>
      <c r="AM42" s="22">
        <v>3.06</v>
      </c>
      <c r="AN42" s="22"/>
      <c r="AO42" s="22">
        <v>1.87</v>
      </c>
      <c r="AP42" s="22">
        <v>11</v>
      </c>
      <c r="AQ42" s="26"/>
      <c r="AR42" s="26"/>
    </row>
    <row r="43" spans="2:44">
      <c r="B43" s="35" t="s">
        <v>95</v>
      </c>
      <c r="C43" s="19" t="s">
        <v>60</v>
      </c>
      <c r="D43" s="34" t="s">
        <v>165</v>
      </c>
      <c r="E43" s="19" t="s">
        <v>89</v>
      </c>
      <c r="F43" s="20">
        <v>5794.4</v>
      </c>
      <c r="G43" s="18">
        <v>82.215743440229801</v>
      </c>
      <c r="H43" s="21">
        <v>2.4500000000000002</v>
      </c>
      <c r="I43" s="22">
        <v>2.98</v>
      </c>
      <c r="J43" s="22">
        <v>7</v>
      </c>
      <c r="K43" s="22">
        <v>0.82</v>
      </c>
      <c r="L43" s="18">
        <v>441</v>
      </c>
      <c r="M43" s="23">
        <f t="shared" si="10"/>
        <v>121.63265306122449</v>
      </c>
      <c r="N43" s="23">
        <f t="shared" si="6"/>
        <v>285.71428571428567</v>
      </c>
      <c r="O43" s="23">
        <f t="shared" si="7"/>
        <v>33.469387755102041</v>
      </c>
      <c r="P43" s="24">
        <v>7.8757731958762891</v>
      </c>
      <c r="Q43" s="18">
        <v>78.962264150942147</v>
      </c>
      <c r="R43" s="21">
        <v>1.94</v>
      </c>
      <c r="S43" s="22">
        <v>0.04</v>
      </c>
      <c r="T43" s="22">
        <v>3.68</v>
      </c>
      <c r="U43" s="22">
        <v>0.24</v>
      </c>
      <c r="V43" s="18">
        <v>448</v>
      </c>
      <c r="W43" s="23">
        <f t="shared" si="11"/>
        <v>2.0618556701030926</v>
      </c>
      <c r="X43" s="23">
        <f t="shared" si="8"/>
        <v>189.69072164948454</v>
      </c>
      <c r="Y43" s="23">
        <f t="shared" si="9"/>
        <v>12.371134020618557</v>
      </c>
      <c r="Z43" s="24">
        <f t="shared" si="2"/>
        <v>6.3000000000000007</v>
      </c>
      <c r="AA43" s="23">
        <f t="shared" si="3"/>
        <v>7</v>
      </c>
      <c r="AB43" s="23">
        <f t="shared" si="4"/>
        <v>47.428571428571423</v>
      </c>
      <c r="AC43" s="23">
        <f t="shared" si="5"/>
        <v>20.816326530612255</v>
      </c>
      <c r="AD43" s="22">
        <v>0.49</v>
      </c>
      <c r="AE43" s="22"/>
      <c r="AF43" s="22">
        <v>0.81</v>
      </c>
      <c r="AG43" s="22">
        <v>85.81</v>
      </c>
      <c r="AH43" s="22">
        <v>0</v>
      </c>
      <c r="AI43" s="22"/>
      <c r="AJ43" s="22"/>
      <c r="AK43" s="22">
        <v>4.09</v>
      </c>
      <c r="AL43" s="22"/>
      <c r="AM43" s="22">
        <v>2.29</v>
      </c>
      <c r="AN43" s="22"/>
      <c r="AO43" s="22">
        <v>1.41</v>
      </c>
      <c r="AP43" s="22">
        <v>5.09</v>
      </c>
      <c r="AQ43" s="26"/>
      <c r="AR43" s="26"/>
    </row>
    <row r="44" spans="2:44">
      <c r="B44" s="35" t="s">
        <v>96</v>
      </c>
      <c r="C44" s="19" t="s">
        <v>62</v>
      </c>
      <c r="D44" s="19" t="s">
        <v>167</v>
      </c>
      <c r="E44" s="19" t="s">
        <v>47</v>
      </c>
      <c r="F44" s="20">
        <v>5797.4</v>
      </c>
      <c r="G44" s="18">
        <v>62.695312499996739</v>
      </c>
      <c r="H44" s="21">
        <v>3.18</v>
      </c>
      <c r="I44" s="22">
        <v>1.59</v>
      </c>
      <c r="J44" s="22">
        <v>8.24</v>
      </c>
      <c r="K44" s="22">
        <v>0.91</v>
      </c>
      <c r="L44" s="18">
        <v>440</v>
      </c>
      <c r="M44" s="23">
        <f t="shared" si="10"/>
        <v>50</v>
      </c>
      <c r="N44" s="23">
        <f t="shared" si="6"/>
        <v>259.11949685534591</v>
      </c>
      <c r="O44" s="23">
        <f t="shared" si="7"/>
        <v>28.616352201257861</v>
      </c>
      <c r="P44" s="24">
        <v>4.4608187134502923</v>
      </c>
      <c r="Q44" s="18">
        <v>57.635467980296298</v>
      </c>
      <c r="R44" s="21">
        <v>2.76</v>
      </c>
      <c r="S44" s="22">
        <v>0.04</v>
      </c>
      <c r="T44" s="22">
        <v>6.05</v>
      </c>
      <c r="U44" s="22">
        <v>0.43</v>
      </c>
      <c r="V44" s="18">
        <v>444</v>
      </c>
      <c r="W44" s="23">
        <f t="shared" si="11"/>
        <v>1.4492753623188408</v>
      </c>
      <c r="X44" s="23">
        <f t="shared" si="8"/>
        <v>219.20289855072465</v>
      </c>
      <c r="Y44" s="23">
        <f t="shared" si="9"/>
        <v>15.579710144927537</v>
      </c>
      <c r="Z44" s="24">
        <f t="shared" si="2"/>
        <v>3.7800000000000002</v>
      </c>
      <c r="AA44" s="23">
        <f t="shared" si="3"/>
        <v>4</v>
      </c>
      <c r="AB44" s="23">
        <f t="shared" si="4"/>
        <v>26.577669902912625</v>
      </c>
      <c r="AC44" s="23">
        <f t="shared" si="5"/>
        <v>13.207547169811331</v>
      </c>
      <c r="AD44" s="22">
        <v>1.61</v>
      </c>
      <c r="AE44" s="22"/>
      <c r="AF44" s="22">
        <v>0.94</v>
      </c>
      <c r="AG44" s="22">
        <v>67.209999999999994</v>
      </c>
      <c r="AH44" s="22">
        <v>0</v>
      </c>
      <c r="AI44" s="22">
        <v>1.1399999999999999</v>
      </c>
      <c r="AJ44" s="22"/>
      <c r="AK44" s="22">
        <v>8.65</v>
      </c>
      <c r="AL44" s="22"/>
      <c r="AM44" s="22">
        <v>4.55</v>
      </c>
      <c r="AN44" s="22"/>
      <c r="AO44" s="22">
        <v>2.72</v>
      </c>
      <c r="AP44" s="22">
        <v>13.19</v>
      </c>
      <c r="AQ44" s="26"/>
      <c r="AR44" s="26"/>
    </row>
    <row r="45" spans="2:44">
      <c r="B45" s="35" t="s">
        <v>97</v>
      </c>
      <c r="C45" s="19" t="s">
        <v>62</v>
      </c>
      <c r="D45" s="19" t="s">
        <v>167</v>
      </c>
      <c r="E45" s="19" t="s">
        <v>47</v>
      </c>
      <c r="F45" s="20">
        <v>5809</v>
      </c>
      <c r="G45" s="18">
        <v>61.314553990613753</v>
      </c>
      <c r="H45" s="21">
        <v>3.92</v>
      </c>
      <c r="I45" s="22">
        <v>1.87</v>
      </c>
      <c r="J45" s="22">
        <v>12.42</v>
      </c>
      <c r="K45" s="22">
        <v>0.7</v>
      </c>
      <c r="L45" s="18">
        <v>442</v>
      </c>
      <c r="M45" s="23">
        <f t="shared" si="10"/>
        <v>47.704081632653065</v>
      </c>
      <c r="N45" s="23">
        <f t="shared" si="6"/>
        <v>316.83673469387753</v>
      </c>
      <c r="O45" s="23">
        <f t="shared" si="7"/>
        <v>17.857142857142858</v>
      </c>
      <c r="P45" s="24">
        <v>3.9225352112676055</v>
      </c>
      <c r="Q45" s="18">
        <v>60.03700277520926</v>
      </c>
      <c r="R45" s="21">
        <v>3.68</v>
      </c>
      <c r="S45" s="22">
        <v>0.04</v>
      </c>
      <c r="T45" s="22">
        <v>9.8699999999999992</v>
      </c>
      <c r="U45" s="22">
        <v>0.25</v>
      </c>
      <c r="V45" s="18">
        <v>445</v>
      </c>
      <c r="W45" s="23">
        <f t="shared" si="11"/>
        <v>1.0869565217391304</v>
      </c>
      <c r="X45" s="23">
        <f t="shared" si="8"/>
        <v>268.20652173913038</v>
      </c>
      <c r="Y45" s="23">
        <f t="shared" si="9"/>
        <v>6.7934782608695645</v>
      </c>
      <c r="Z45" s="24">
        <f t="shared" si="2"/>
        <v>4.42</v>
      </c>
      <c r="AA45" s="23">
        <f t="shared" si="3"/>
        <v>3</v>
      </c>
      <c r="AB45" s="23">
        <f t="shared" si="4"/>
        <v>20.531400966183579</v>
      </c>
      <c r="AC45" s="23">
        <f t="shared" si="5"/>
        <v>6.1224489795918311</v>
      </c>
      <c r="AD45" s="22">
        <v>1.92</v>
      </c>
      <c r="AE45" s="22"/>
      <c r="AF45" s="22">
        <v>1.2</v>
      </c>
      <c r="AG45" s="22">
        <v>69.7</v>
      </c>
      <c r="AH45" s="22">
        <v>0</v>
      </c>
      <c r="AI45" s="22">
        <v>1.17</v>
      </c>
      <c r="AJ45" s="22"/>
      <c r="AK45" s="22">
        <v>9.52</v>
      </c>
      <c r="AL45" s="22"/>
      <c r="AM45" s="22">
        <v>3.67</v>
      </c>
      <c r="AN45" s="22"/>
      <c r="AO45" s="22">
        <v>3.07</v>
      </c>
      <c r="AP45" s="22">
        <v>9.74</v>
      </c>
      <c r="AQ45" s="26"/>
      <c r="AR45" s="26"/>
    </row>
    <row r="46" spans="2:44">
      <c r="B46" s="35" t="s">
        <v>98</v>
      </c>
      <c r="C46" s="19" t="s">
        <v>62</v>
      </c>
      <c r="D46" s="19" t="s">
        <v>167</v>
      </c>
      <c r="E46" s="19" t="s">
        <v>47</v>
      </c>
      <c r="F46" s="20">
        <v>5833.3</v>
      </c>
      <c r="G46" s="18">
        <v>50.243902439022506</v>
      </c>
      <c r="H46" s="21">
        <v>2.4300000000000002</v>
      </c>
      <c r="I46" s="22">
        <v>1.6</v>
      </c>
      <c r="J46" s="22">
        <v>5.77</v>
      </c>
      <c r="K46" s="22">
        <v>0.8</v>
      </c>
      <c r="L46" s="18">
        <v>439</v>
      </c>
      <c r="M46" s="23">
        <f t="shared" si="10"/>
        <v>65.843621399176953</v>
      </c>
      <c r="N46" s="23">
        <f t="shared" si="6"/>
        <v>237.44855967078189</v>
      </c>
      <c r="O46" s="23">
        <f t="shared" si="7"/>
        <v>32.921810699588477</v>
      </c>
      <c r="P46" s="24">
        <v>5.178963414634147</v>
      </c>
      <c r="Q46" s="18">
        <v>47.415506958256501</v>
      </c>
      <c r="R46" s="21">
        <v>2.0699999999999998</v>
      </c>
      <c r="S46" s="22">
        <v>0.02</v>
      </c>
      <c r="T46" s="22">
        <v>3.27</v>
      </c>
      <c r="U46" s="22">
        <v>0.39</v>
      </c>
      <c r="V46" s="18">
        <v>445</v>
      </c>
      <c r="W46" s="23">
        <f t="shared" si="11"/>
        <v>0.96618357487922713</v>
      </c>
      <c r="X46" s="23">
        <f t="shared" si="8"/>
        <v>157.97101449275362</v>
      </c>
      <c r="Y46" s="23">
        <f t="shared" si="9"/>
        <v>18.840579710144929</v>
      </c>
      <c r="Z46" s="24">
        <f t="shared" si="2"/>
        <v>4.0999999999999996</v>
      </c>
      <c r="AA46" s="23">
        <f t="shared" si="3"/>
        <v>6</v>
      </c>
      <c r="AB46" s="23">
        <f t="shared" si="4"/>
        <v>43.327556325823217</v>
      </c>
      <c r="AC46" s="23">
        <f t="shared" si="5"/>
        <v>14.814814814814827</v>
      </c>
      <c r="AD46" s="22">
        <v>2.97</v>
      </c>
      <c r="AE46" s="22"/>
      <c r="AF46" s="22">
        <v>0.83</v>
      </c>
      <c r="AG46" s="22">
        <v>55.39</v>
      </c>
      <c r="AH46" s="22"/>
      <c r="AI46" s="22">
        <v>2.0499999999999998</v>
      </c>
      <c r="AJ46" s="22"/>
      <c r="AK46" s="22">
        <v>13.12</v>
      </c>
      <c r="AL46" s="22"/>
      <c r="AM46" s="22">
        <v>5.37</v>
      </c>
      <c r="AN46" s="22"/>
      <c r="AO46" s="22">
        <v>2.16</v>
      </c>
      <c r="AP46" s="22">
        <v>18.11</v>
      </c>
      <c r="AQ46" s="26"/>
      <c r="AR46" s="26"/>
    </row>
    <row r="47" spans="2:44">
      <c r="B47" s="35" t="s">
        <v>99</v>
      </c>
      <c r="C47" s="19" t="s">
        <v>66</v>
      </c>
      <c r="D47" s="19" t="s">
        <v>167</v>
      </c>
      <c r="E47" s="34" t="s">
        <v>54</v>
      </c>
      <c r="F47" s="20">
        <v>5844.2</v>
      </c>
      <c r="G47" s="18">
        <v>48.851148851147386</v>
      </c>
      <c r="H47" s="21">
        <v>2.36</v>
      </c>
      <c r="I47" s="22">
        <v>3.38</v>
      </c>
      <c r="J47" s="22">
        <v>6.59</v>
      </c>
      <c r="K47" s="22">
        <v>0.8</v>
      </c>
      <c r="L47" s="18">
        <v>443</v>
      </c>
      <c r="M47" s="23">
        <f t="shared" si="10"/>
        <v>143.22033898305085</v>
      </c>
      <c r="N47" s="23">
        <f t="shared" si="6"/>
        <v>279.23728813559325</v>
      </c>
      <c r="O47" s="23">
        <f t="shared" si="7"/>
        <v>33.898305084745765</v>
      </c>
      <c r="P47" s="24">
        <v>9.5073654390934852</v>
      </c>
      <c r="Q47" s="18">
        <v>47.251687560273034</v>
      </c>
      <c r="R47" s="21">
        <v>1.71</v>
      </c>
      <c r="S47" s="22">
        <v>0.02</v>
      </c>
      <c r="T47" s="22">
        <v>2.57</v>
      </c>
      <c r="U47" s="22">
        <v>0.2</v>
      </c>
      <c r="V47" s="18">
        <v>448</v>
      </c>
      <c r="W47" s="23">
        <f t="shared" si="11"/>
        <v>1.169590643274854</v>
      </c>
      <c r="X47" s="23">
        <f t="shared" si="8"/>
        <v>150.29239766081872</v>
      </c>
      <c r="Y47" s="23">
        <f t="shared" si="9"/>
        <v>11.695906432748538</v>
      </c>
      <c r="Z47" s="24">
        <f t="shared" si="2"/>
        <v>7.3999999999999986</v>
      </c>
      <c r="AA47" s="23">
        <f t="shared" si="3"/>
        <v>5</v>
      </c>
      <c r="AB47" s="23">
        <f t="shared" si="4"/>
        <v>61.001517450682854</v>
      </c>
      <c r="AC47" s="23">
        <f t="shared" si="5"/>
        <v>27.542372881355931</v>
      </c>
      <c r="AD47" s="22">
        <v>3.24</v>
      </c>
      <c r="AE47" s="22"/>
      <c r="AF47" s="22"/>
      <c r="AG47" s="22">
        <v>54.41</v>
      </c>
      <c r="AH47" s="22">
        <v>0.01</v>
      </c>
      <c r="AI47" s="22">
        <v>2.21</v>
      </c>
      <c r="AJ47" s="22"/>
      <c r="AK47" s="22">
        <v>11.13</v>
      </c>
      <c r="AL47" s="22"/>
      <c r="AM47" s="22">
        <v>6.77</v>
      </c>
      <c r="AN47" s="22"/>
      <c r="AO47" s="22">
        <v>2.2599999999999998</v>
      </c>
      <c r="AP47" s="22">
        <v>19.97</v>
      </c>
      <c r="AQ47" s="26"/>
      <c r="AR47" s="26"/>
    </row>
    <row r="48" spans="2:44">
      <c r="B48" s="35" t="s">
        <v>100</v>
      </c>
      <c r="C48" s="19" t="s">
        <v>66</v>
      </c>
      <c r="D48" s="19" t="s">
        <v>167</v>
      </c>
      <c r="E48" s="19" t="s">
        <v>47</v>
      </c>
      <c r="F48" s="20">
        <v>5856.9</v>
      </c>
      <c r="G48" s="18">
        <v>41.403162055335621</v>
      </c>
      <c r="H48" s="21">
        <v>4.71</v>
      </c>
      <c r="I48" s="22">
        <v>3.23</v>
      </c>
      <c r="J48" s="22">
        <v>11.96</v>
      </c>
      <c r="K48" s="22">
        <v>0.88</v>
      </c>
      <c r="L48" s="18">
        <v>442</v>
      </c>
      <c r="M48" s="23">
        <f t="shared" si="10"/>
        <v>68.57749469214437</v>
      </c>
      <c r="N48" s="23">
        <f t="shared" si="6"/>
        <v>253.92781316348194</v>
      </c>
      <c r="O48" s="23">
        <f t="shared" si="7"/>
        <v>18.683651804670912</v>
      </c>
      <c r="P48" s="24">
        <v>7.8474452554744536</v>
      </c>
      <c r="Q48" s="18">
        <v>39.805825242720758</v>
      </c>
      <c r="R48" s="21">
        <v>3.9</v>
      </c>
      <c r="S48" s="22">
        <v>0.05</v>
      </c>
      <c r="T48" s="22">
        <v>7.7</v>
      </c>
      <c r="U48" s="22">
        <v>0.37</v>
      </c>
      <c r="V48" s="18">
        <v>447</v>
      </c>
      <c r="W48" s="23">
        <f t="shared" si="11"/>
        <v>1.2820512820512822</v>
      </c>
      <c r="X48" s="23">
        <f t="shared" si="8"/>
        <v>197.43589743589743</v>
      </c>
      <c r="Y48" s="23">
        <f t="shared" si="9"/>
        <v>9.4871794871794872</v>
      </c>
      <c r="Z48" s="24">
        <f t="shared" si="2"/>
        <v>7.4900000000000011</v>
      </c>
      <c r="AA48" s="23">
        <f t="shared" si="3"/>
        <v>5</v>
      </c>
      <c r="AB48" s="23">
        <f t="shared" si="4"/>
        <v>35.618729096989973</v>
      </c>
      <c r="AC48" s="23">
        <f t="shared" si="5"/>
        <v>17.197452229299365</v>
      </c>
      <c r="AD48" s="22">
        <v>3.67</v>
      </c>
      <c r="AE48" s="22"/>
      <c r="AF48" s="22">
        <v>0.62</v>
      </c>
      <c r="AG48" s="22">
        <v>49.47</v>
      </c>
      <c r="AH48" s="22"/>
      <c r="AI48" s="22"/>
      <c r="AJ48" s="22"/>
      <c r="AK48" s="22">
        <v>13.75</v>
      </c>
      <c r="AL48" s="22"/>
      <c r="AM48" s="22">
        <v>3.3</v>
      </c>
      <c r="AN48" s="22"/>
      <c r="AO48" s="22">
        <v>4.4000000000000004</v>
      </c>
      <c r="AP48" s="22">
        <v>24.78</v>
      </c>
      <c r="AQ48" s="26"/>
      <c r="AR48" s="26"/>
    </row>
    <row r="49" spans="2:44">
      <c r="B49" s="36" t="s">
        <v>101</v>
      </c>
      <c r="C49" s="28" t="s">
        <v>66</v>
      </c>
      <c r="D49" s="28" t="s">
        <v>167</v>
      </c>
      <c r="E49" s="28" t="s">
        <v>47</v>
      </c>
      <c r="F49" s="29">
        <v>5878.3</v>
      </c>
      <c r="G49" s="27">
        <v>41.85393258426879</v>
      </c>
      <c r="H49" s="30">
        <v>6.35</v>
      </c>
      <c r="I49" s="31">
        <v>4.7300000000000004</v>
      </c>
      <c r="J49" s="31">
        <v>17.36</v>
      </c>
      <c r="K49" s="31">
        <v>0.91</v>
      </c>
      <c r="L49" s="27">
        <v>439</v>
      </c>
      <c r="M49" s="32">
        <f t="shared" si="10"/>
        <v>74.48818897637797</v>
      </c>
      <c r="N49" s="32">
        <f t="shared" si="6"/>
        <v>273.38582677165357</v>
      </c>
      <c r="O49" s="32">
        <f t="shared" si="7"/>
        <v>14.330708661417324</v>
      </c>
      <c r="P49" s="33">
        <v>11.240350877192983</v>
      </c>
      <c r="Q49" s="27">
        <v>40.706319702601746</v>
      </c>
      <c r="R49" s="30">
        <v>5.54</v>
      </c>
      <c r="S49" s="31">
        <v>0.06</v>
      </c>
      <c r="T49" s="31">
        <v>12.72</v>
      </c>
      <c r="U49" s="31">
        <v>0.44</v>
      </c>
      <c r="V49" s="27">
        <v>443</v>
      </c>
      <c r="W49" s="32">
        <f t="shared" si="11"/>
        <v>1.0830324909747291</v>
      </c>
      <c r="X49" s="32">
        <f t="shared" si="8"/>
        <v>229.60288808664259</v>
      </c>
      <c r="Y49" s="32">
        <f t="shared" si="9"/>
        <v>7.9422382671480145</v>
      </c>
      <c r="Z49" s="33">
        <f t="shared" si="2"/>
        <v>9.3699999999999992</v>
      </c>
      <c r="AA49" s="32">
        <f t="shared" si="3"/>
        <v>4</v>
      </c>
      <c r="AB49" s="32">
        <f t="shared" si="4"/>
        <v>26.728110599078335</v>
      </c>
      <c r="AC49" s="32">
        <f t="shared" si="5"/>
        <v>12.755905511811019</v>
      </c>
      <c r="AD49" s="31">
        <v>4.82</v>
      </c>
      <c r="AE49" s="31"/>
      <c r="AF49" s="31"/>
      <c r="AG49" s="31">
        <v>48.88</v>
      </c>
      <c r="AH49" s="31"/>
      <c r="AI49" s="31"/>
      <c r="AJ49" s="31"/>
      <c r="AK49" s="31">
        <v>9.06</v>
      </c>
      <c r="AL49" s="31"/>
      <c r="AM49" s="31">
        <v>5.63</v>
      </c>
      <c r="AN49" s="31"/>
      <c r="AO49" s="31">
        <v>6.38</v>
      </c>
      <c r="AP49" s="31">
        <v>25.22</v>
      </c>
      <c r="AQ49" s="26"/>
      <c r="AR49" s="26"/>
    </row>
    <row r="50" spans="2:44">
      <c r="B50" s="35" t="s">
        <v>102</v>
      </c>
      <c r="C50" s="19" t="s">
        <v>75</v>
      </c>
      <c r="D50" s="19" t="s">
        <v>46</v>
      </c>
      <c r="E50" s="19" t="s">
        <v>47</v>
      </c>
      <c r="F50" s="20">
        <v>5956.1</v>
      </c>
      <c r="G50" s="18">
        <v>11.472275334610559</v>
      </c>
      <c r="H50" s="21">
        <v>1.0900000000000001</v>
      </c>
      <c r="I50" s="22">
        <v>0.38</v>
      </c>
      <c r="J50" s="22">
        <v>1.02</v>
      </c>
      <c r="K50" s="22">
        <v>0.31</v>
      </c>
      <c r="L50" s="18">
        <v>444</v>
      </c>
      <c r="M50" s="23">
        <f t="shared" si="10"/>
        <v>34.862385321100916</v>
      </c>
      <c r="N50" s="23">
        <f t="shared" si="6"/>
        <v>93.577981651376135</v>
      </c>
      <c r="O50" s="23">
        <f t="shared" si="7"/>
        <v>28.440366972477062</v>
      </c>
      <c r="P50" s="24">
        <v>1.6219858156028371</v>
      </c>
      <c r="Q50" s="18">
        <v>9.4230769230762235</v>
      </c>
      <c r="R50" s="21">
        <v>0.96099999999999997</v>
      </c>
      <c r="S50" s="22">
        <v>0.03</v>
      </c>
      <c r="T50" s="22">
        <v>0.71</v>
      </c>
      <c r="U50" s="22">
        <v>0.21</v>
      </c>
      <c r="V50" s="18">
        <v>448</v>
      </c>
      <c r="W50" s="23">
        <f t="shared" si="11"/>
        <v>3.1217481789802286</v>
      </c>
      <c r="X50" s="23">
        <f t="shared" si="8"/>
        <v>73.881373569198757</v>
      </c>
      <c r="Y50" s="23">
        <f t="shared" si="9"/>
        <v>21.852237252861602</v>
      </c>
      <c r="Z50" s="24">
        <f t="shared" si="2"/>
        <v>0.69</v>
      </c>
      <c r="AA50" s="23">
        <f t="shared" si="3"/>
        <v>4</v>
      </c>
      <c r="AB50" s="23">
        <f t="shared" si="4"/>
        <v>30.3921568627451</v>
      </c>
      <c r="AC50" s="23">
        <f t="shared" si="5"/>
        <v>11.834862385321109</v>
      </c>
      <c r="AD50" s="22">
        <v>9.8000000000000007</v>
      </c>
      <c r="AE50" s="22">
        <v>12.02</v>
      </c>
      <c r="AF50" s="22"/>
      <c r="AG50" s="22">
        <v>2.97</v>
      </c>
      <c r="AH50" s="22">
        <v>2.41</v>
      </c>
      <c r="AI50" s="22">
        <v>0.4</v>
      </c>
      <c r="AJ50" s="22"/>
      <c r="AK50" s="22">
        <v>22.86</v>
      </c>
      <c r="AL50" s="22">
        <v>1.64</v>
      </c>
      <c r="AM50" s="22">
        <v>6.74</v>
      </c>
      <c r="AN50" s="22"/>
      <c r="AO50" s="22">
        <v>1.28</v>
      </c>
      <c r="AP50" s="22">
        <v>39.869999999999997</v>
      </c>
      <c r="AQ50" s="26"/>
      <c r="AR50" s="26"/>
    </row>
    <row r="51" spans="2:44">
      <c r="B51" s="36" t="s">
        <v>103</v>
      </c>
      <c r="C51" s="28" t="s">
        <v>75</v>
      </c>
      <c r="D51" s="28" t="s">
        <v>46</v>
      </c>
      <c r="E51" s="28" t="s">
        <v>47</v>
      </c>
      <c r="F51" s="29">
        <v>5970.9</v>
      </c>
      <c r="G51" s="27">
        <v>13.254203758649631</v>
      </c>
      <c r="H51" s="30">
        <v>1.21</v>
      </c>
      <c r="I51" s="31">
        <v>0.4</v>
      </c>
      <c r="J51" s="31">
        <v>1.23</v>
      </c>
      <c r="K51" s="31">
        <v>0.32</v>
      </c>
      <c r="L51" s="27">
        <v>443</v>
      </c>
      <c r="M51" s="32">
        <f t="shared" si="10"/>
        <v>33.057851239669425</v>
      </c>
      <c r="N51" s="32">
        <f t="shared" si="6"/>
        <v>101.65289256198348</v>
      </c>
      <c r="O51" s="32">
        <f t="shared" si="7"/>
        <v>26.446280991735538</v>
      </c>
      <c r="P51" s="33">
        <v>2.5454237288135593</v>
      </c>
      <c r="Q51" s="27">
        <v>12.906403940886669</v>
      </c>
      <c r="R51" s="30">
        <v>1.07</v>
      </c>
      <c r="S51" s="31">
        <v>7.0000000000000007E-2</v>
      </c>
      <c r="T51" s="31">
        <v>0.67</v>
      </c>
      <c r="U51" s="31">
        <v>0.3</v>
      </c>
      <c r="V51" s="27">
        <v>447</v>
      </c>
      <c r="W51" s="32">
        <f t="shared" si="11"/>
        <v>6.5420560747663554</v>
      </c>
      <c r="X51" s="32">
        <f t="shared" si="8"/>
        <v>62.616822429906541</v>
      </c>
      <c r="Y51" s="32">
        <f t="shared" si="9"/>
        <v>28.037383177570092</v>
      </c>
      <c r="Z51" s="24">
        <f t="shared" si="2"/>
        <v>0.95999999999999985</v>
      </c>
      <c r="AA51" s="32">
        <f t="shared" si="3"/>
        <v>4</v>
      </c>
      <c r="AB51" s="32">
        <f t="shared" si="4"/>
        <v>45.528455284552841</v>
      </c>
      <c r="AC51" s="32">
        <f t="shared" si="5"/>
        <v>11.570247933884289</v>
      </c>
      <c r="AD51" s="31">
        <v>8.85</v>
      </c>
      <c r="AE51" s="31">
        <v>7.76</v>
      </c>
      <c r="AF51" s="31">
        <v>0.26</v>
      </c>
      <c r="AG51" s="31">
        <v>6.57</v>
      </c>
      <c r="AH51" s="31">
        <v>1.22</v>
      </c>
      <c r="AI51" s="31">
        <v>3.08</v>
      </c>
      <c r="AJ51" s="31"/>
      <c r="AK51" s="31">
        <v>21.71</v>
      </c>
      <c r="AL51" s="31">
        <v>3.41</v>
      </c>
      <c r="AM51" s="31">
        <v>9.51</v>
      </c>
      <c r="AN51" s="31">
        <v>1.66</v>
      </c>
      <c r="AO51" s="31">
        <v>1.0900000000000001</v>
      </c>
      <c r="AP51" s="31">
        <v>34.880000000000003</v>
      </c>
      <c r="AQ51" s="26"/>
      <c r="AR51" s="26"/>
    </row>
    <row r="52" spans="2:44">
      <c r="B52" s="35"/>
      <c r="C52" s="19"/>
      <c r="D52" s="19"/>
      <c r="E52" s="19"/>
      <c r="F52" s="20"/>
      <c r="G52" s="18"/>
      <c r="H52" s="21"/>
      <c r="I52" s="22"/>
      <c r="J52" s="22"/>
      <c r="K52" s="22"/>
      <c r="L52" s="18"/>
      <c r="M52" s="23"/>
      <c r="N52" s="23"/>
      <c r="O52" s="23"/>
      <c r="P52" s="23"/>
      <c r="Q52" s="18"/>
      <c r="R52" s="21"/>
      <c r="S52" s="22"/>
      <c r="T52" s="22"/>
      <c r="U52" s="22"/>
      <c r="V52" s="18"/>
      <c r="W52" s="23"/>
      <c r="X52" s="23"/>
      <c r="Y52" s="23"/>
      <c r="Z52" s="37"/>
      <c r="AA52" s="5"/>
      <c r="AB52" s="5"/>
      <c r="AC52" s="5"/>
      <c r="AQ52" s="26"/>
      <c r="AR52" s="26"/>
    </row>
    <row r="53" spans="2:44">
      <c r="B53" s="47" t="s">
        <v>104</v>
      </c>
      <c r="C53" s="47"/>
      <c r="D53" s="47"/>
      <c r="E53" s="47"/>
      <c r="F53" s="47"/>
      <c r="G53" s="48" t="s">
        <v>1</v>
      </c>
      <c r="H53" s="48"/>
      <c r="I53" s="48"/>
      <c r="J53" s="48"/>
      <c r="K53" s="48"/>
      <c r="L53" s="48"/>
      <c r="M53" s="48"/>
      <c r="N53" s="48"/>
      <c r="O53" s="48"/>
      <c r="P53" s="6" t="s">
        <v>2</v>
      </c>
      <c r="Q53" s="48" t="s">
        <v>3</v>
      </c>
      <c r="R53" s="48"/>
      <c r="S53" s="48"/>
      <c r="T53" s="48"/>
      <c r="U53" s="48"/>
      <c r="V53" s="48"/>
      <c r="W53" s="48"/>
      <c r="X53" s="48"/>
      <c r="Y53" s="48"/>
      <c r="Z53" s="6" t="s">
        <v>4</v>
      </c>
      <c r="AA53" s="6" t="s">
        <v>5</v>
      </c>
      <c r="AB53" s="6" t="s">
        <v>6</v>
      </c>
      <c r="AC53" s="6" t="s">
        <v>6</v>
      </c>
      <c r="AD53" s="49" t="s">
        <v>7</v>
      </c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26"/>
      <c r="AR53" s="26"/>
    </row>
    <row r="54" spans="2:44" ht="15">
      <c r="B54" s="50" t="s">
        <v>105</v>
      </c>
      <c r="C54" s="50"/>
      <c r="D54" s="51" t="s">
        <v>9</v>
      </c>
      <c r="E54" s="51"/>
      <c r="F54" s="7" t="s">
        <v>10</v>
      </c>
      <c r="G54" s="8" t="s">
        <v>11</v>
      </c>
      <c r="H54" s="52" t="s">
        <v>12</v>
      </c>
      <c r="I54" s="52" t="s">
        <v>168</v>
      </c>
      <c r="J54" s="52" t="s">
        <v>169</v>
      </c>
      <c r="K54" s="52" t="s">
        <v>170</v>
      </c>
      <c r="L54" s="52" t="s">
        <v>171</v>
      </c>
      <c r="M54" s="53" t="s">
        <v>13</v>
      </c>
      <c r="N54" s="53" t="s">
        <v>14</v>
      </c>
      <c r="O54" s="53" t="s">
        <v>15</v>
      </c>
      <c r="P54" s="10" t="s">
        <v>16</v>
      </c>
      <c r="Q54" s="8" t="s">
        <v>11</v>
      </c>
      <c r="R54" s="52" t="s">
        <v>12</v>
      </c>
      <c r="S54" s="52" t="s">
        <v>168</v>
      </c>
      <c r="T54" s="52" t="s">
        <v>169</v>
      </c>
      <c r="U54" s="52" t="s">
        <v>170</v>
      </c>
      <c r="V54" s="52" t="s">
        <v>171</v>
      </c>
      <c r="W54" s="53" t="s">
        <v>13</v>
      </c>
      <c r="X54" s="53" t="s">
        <v>14</v>
      </c>
      <c r="Y54" s="53" t="s">
        <v>15</v>
      </c>
      <c r="Z54" s="10" t="s">
        <v>17</v>
      </c>
      <c r="AA54" s="52" t="s">
        <v>171</v>
      </c>
      <c r="AB54" s="52" t="s">
        <v>169</v>
      </c>
      <c r="AC54" s="53" t="s">
        <v>12</v>
      </c>
      <c r="AD54" s="9" t="s">
        <v>18</v>
      </c>
      <c r="AE54" s="9" t="s">
        <v>19</v>
      </c>
      <c r="AF54" s="9" t="s">
        <v>20</v>
      </c>
      <c r="AG54" s="9" t="s">
        <v>21</v>
      </c>
      <c r="AH54" s="9" t="s">
        <v>22</v>
      </c>
      <c r="AI54" s="11" t="s">
        <v>23</v>
      </c>
      <c r="AJ54" s="11" t="s">
        <v>24</v>
      </c>
      <c r="AK54" s="11" t="s">
        <v>25</v>
      </c>
      <c r="AL54" s="11" t="s">
        <v>26</v>
      </c>
      <c r="AM54" s="11" t="s">
        <v>27</v>
      </c>
      <c r="AN54" s="11" t="s">
        <v>28</v>
      </c>
      <c r="AO54" s="9" t="s">
        <v>29</v>
      </c>
      <c r="AP54" s="9" t="s">
        <v>30</v>
      </c>
      <c r="AQ54" s="26"/>
      <c r="AR54" s="26"/>
    </row>
    <row r="55" spans="2:44">
      <c r="B55" s="12" t="s">
        <v>31</v>
      </c>
      <c r="C55" s="13" t="s">
        <v>32</v>
      </c>
      <c r="D55" s="13" t="s">
        <v>33</v>
      </c>
      <c r="E55" s="13" t="s">
        <v>34</v>
      </c>
      <c r="F55" s="14" t="s">
        <v>35</v>
      </c>
      <c r="G55" s="15" t="s">
        <v>36</v>
      </c>
      <c r="H55" s="13" t="s">
        <v>36</v>
      </c>
      <c r="I55" s="44" t="s">
        <v>37</v>
      </c>
      <c r="J55" s="44"/>
      <c r="K55" s="13" t="s">
        <v>38</v>
      </c>
      <c r="L55" s="13" t="s">
        <v>39</v>
      </c>
      <c r="M55" s="45" t="s">
        <v>40</v>
      </c>
      <c r="N55" s="45"/>
      <c r="O55" s="16" t="s">
        <v>41</v>
      </c>
      <c r="P55" s="16" t="s">
        <v>42</v>
      </c>
      <c r="Q55" s="15" t="s">
        <v>36</v>
      </c>
      <c r="R55" s="13" t="s">
        <v>36</v>
      </c>
      <c r="S55" s="44" t="s">
        <v>37</v>
      </c>
      <c r="T55" s="44"/>
      <c r="U55" s="13" t="s">
        <v>38</v>
      </c>
      <c r="V55" s="13" t="s">
        <v>39</v>
      </c>
      <c r="W55" s="45" t="s">
        <v>40</v>
      </c>
      <c r="X55" s="45"/>
      <c r="Y55" s="16" t="s">
        <v>41</v>
      </c>
      <c r="Z55" s="16" t="s">
        <v>42</v>
      </c>
      <c r="AA55" s="13" t="s">
        <v>39</v>
      </c>
      <c r="AB55" s="16" t="s">
        <v>43</v>
      </c>
      <c r="AC55" s="16" t="s">
        <v>43</v>
      </c>
      <c r="AD55" s="17" t="s">
        <v>36</v>
      </c>
      <c r="AE55" s="17" t="s">
        <v>36</v>
      </c>
      <c r="AF55" s="17" t="s">
        <v>36</v>
      </c>
      <c r="AG55" s="17" t="s">
        <v>36</v>
      </c>
      <c r="AH55" s="17" t="s">
        <v>36</v>
      </c>
      <c r="AI55" s="17" t="s">
        <v>36</v>
      </c>
      <c r="AJ55" s="17" t="s">
        <v>36</v>
      </c>
      <c r="AK55" s="17" t="s">
        <v>36</v>
      </c>
      <c r="AL55" s="17" t="s">
        <v>36</v>
      </c>
      <c r="AM55" s="17" t="s">
        <v>36</v>
      </c>
      <c r="AN55" s="17" t="s">
        <v>36</v>
      </c>
      <c r="AO55" s="17" t="s">
        <v>36</v>
      </c>
      <c r="AP55" s="17" t="s">
        <v>36</v>
      </c>
      <c r="AQ55" s="26"/>
      <c r="AR55" s="26"/>
    </row>
    <row r="56" spans="2:44">
      <c r="B56" s="18" t="s">
        <v>106</v>
      </c>
      <c r="C56" s="19" t="s">
        <v>45</v>
      </c>
      <c r="D56" s="19" t="s">
        <v>46</v>
      </c>
      <c r="E56" s="19" t="s">
        <v>47</v>
      </c>
      <c r="F56" s="20">
        <v>6511.7</v>
      </c>
      <c r="G56" s="18">
        <v>4.0579710144932335</v>
      </c>
      <c r="H56" s="21">
        <v>5.3</v>
      </c>
      <c r="I56" s="22">
        <v>7.23</v>
      </c>
      <c r="J56" s="22">
        <v>8.66</v>
      </c>
      <c r="K56" s="22">
        <v>0.46</v>
      </c>
      <c r="L56" s="18">
        <v>446</v>
      </c>
      <c r="M56" s="23">
        <f t="shared" ref="M56:M82" si="12">I56/H56*100</f>
        <v>136.41509433962264</v>
      </c>
      <c r="N56" s="23">
        <f t="shared" ref="N56:N82" si="13">J56*100/H56</f>
        <v>163.39622641509433</v>
      </c>
      <c r="O56" s="23">
        <f t="shared" ref="O56:O82" si="14">K56*100/H56</f>
        <v>8.6792452830188687</v>
      </c>
      <c r="P56" s="24">
        <v>8.625</v>
      </c>
      <c r="Q56" s="18">
        <v>3.6245353159885196</v>
      </c>
      <c r="R56" s="21">
        <v>4.4000000000000004</v>
      </c>
      <c r="S56" s="22">
        <v>0.12</v>
      </c>
      <c r="T56" s="22">
        <v>4.47</v>
      </c>
      <c r="U56" s="22">
        <v>0.19</v>
      </c>
      <c r="V56" s="18">
        <v>448</v>
      </c>
      <c r="W56" s="23">
        <f t="shared" ref="W56:W82" si="15">S56/R56*100</f>
        <v>2.7272727272727266</v>
      </c>
      <c r="X56" s="23">
        <f>T56*100/R56</f>
        <v>101.59090909090908</v>
      </c>
      <c r="Y56" s="23">
        <f>U56*100/R56</f>
        <v>4.3181818181818175</v>
      </c>
      <c r="Z56" s="24">
        <f t="shared" si="2"/>
        <v>11.420000000000002</v>
      </c>
      <c r="AA56" s="23">
        <f t="shared" si="3"/>
        <v>2</v>
      </c>
      <c r="AB56" s="23">
        <f t="shared" si="4"/>
        <v>48.383371824480378</v>
      </c>
      <c r="AC56" s="23">
        <f t="shared" si="5"/>
        <v>16.981132075471688</v>
      </c>
      <c r="AD56" s="38">
        <v>9.19</v>
      </c>
      <c r="AE56" s="38"/>
      <c r="AF56" s="38"/>
      <c r="AG56" s="38">
        <v>0.24</v>
      </c>
      <c r="AH56" s="38">
        <v>2.52</v>
      </c>
      <c r="AI56" s="38">
        <v>2.57</v>
      </c>
      <c r="AJ56" s="38"/>
      <c r="AK56" s="38">
        <v>34.57</v>
      </c>
      <c r="AL56" s="38">
        <v>4.8</v>
      </c>
      <c r="AM56" s="38">
        <v>9.19</v>
      </c>
      <c r="AN56" s="38"/>
      <c r="AO56" s="38">
        <v>9.93</v>
      </c>
      <c r="AP56" s="38">
        <v>26.98</v>
      </c>
      <c r="AQ56" s="26"/>
      <c r="AR56" s="26"/>
    </row>
    <row r="57" spans="2:44">
      <c r="B57" s="18" t="s">
        <v>107</v>
      </c>
      <c r="C57" s="19" t="s">
        <v>45</v>
      </c>
      <c r="D57" s="19" t="s">
        <v>46</v>
      </c>
      <c r="E57" s="19" t="s">
        <v>47</v>
      </c>
      <c r="F57" s="20">
        <v>6513.9</v>
      </c>
      <c r="G57" s="18">
        <v>5.2093023255874948</v>
      </c>
      <c r="H57" s="21">
        <v>6.74</v>
      </c>
      <c r="I57" s="22">
        <v>6.6</v>
      </c>
      <c r="J57" s="22">
        <v>12.94</v>
      </c>
      <c r="K57" s="22">
        <v>0.44</v>
      </c>
      <c r="L57" s="18">
        <v>451</v>
      </c>
      <c r="M57" s="23">
        <f t="shared" si="12"/>
        <v>97.922848664688416</v>
      </c>
      <c r="N57" s="23">
        <f t="shared" si="13"/>
        <v>191.98813056379822</v>
      </c>
      <c r="O57" s="23">
        <f t="shared" si="14"/>
        <v>6.5281899109792283</v>
      </c>
      <c r="P57" s="24">
        <v>7.866088631984586</v>
      </c>
      <c r="Q57" s="18">
        <v>5.2371541501973091</v>
      </c>
      <c r="R57" s="21">
        <v>5.77</v>
      </c>
      <c r="S57" s="22">
        <v>0.26</v>
      </c>
      <c r="T57" s="22">
        <v>8.5</v>
      </c>
      <c r="U57" s="22">
        <v>0.14000000000000001</v>
      </c>
      <c r="V57" s="18">
        <v>452</v>
      </c>
      <c r="W57" s="23">
        <f t="shared" si="15"/>
        <v>4.5060658578856154</v>
      </c>
      <c r="X57" s="23">
        <f>T57*100/R57</f>
        <v>147.31369150779898</v>
      </c>
      <c r="Y57" s="23">
        <f>U57*100/R57</f>
        <v>2.4263431542461009</v>
      </c>
      <c r="Z57" s="24">
        <f t="shared" si="2"/>
        <v>11.04</v>
      </c>
      <c r="AA57" s="23">
        <f t="shared" si="3"/>
        <v>1</v>
      </c>
      <c r="AB57" s="23">
        <f t="shared" si="4"/>
        <v>34.312210200927353</v>
      </c>
      <c r="AC57" s="23">
        <f t="shared" si="5"/>
        <v>14.391691394658762</v>
      </c>
      <c r="AD57" s="22">
        <v>8.15</v>
      </c>
      <c r="AE57" s="22"/>
      <c r="AF57" s="22"/>
      <c r="AG57" s="22">
        <v>0.28999999999999998</v>
      </c>
      <c r="AH57" s="22">
        <v>2.78</v>
      </c>
      <c r="AI57" s="22">
        <v>4.75</v>
      </c>
      <c r="AJ57" s="22"/>
      <c r="AK57" s="22">
        <v>32.44</v>
      </c>
      <c r="AL57" s="22">
        <v>4.78</v>
      </c>
      <c r="AM57" s="22">
        <v>10.29</v>
      </c>
      <c r="AN57" s="22"/>
      <c r="AO57" s="22">
        <v>7.57</v>
      </c>
      <c r="AP57" s="22">
        <v>28.94</v>
      </c>
      <c r="AQ57" s="26"/>
      <c r="AR57" s="26"/>
    </row>
    <row r="58" spans="2:44">
      <c r="B58" s="18" t="s">
        <v>108</v>
      </c>
      <c r="C58" s="19" t="s">
        <v>45</v>
      </c>
      <c r="D58" s="19" t="s">
        <v>167</v>
      </c>
      <c r="E58" s="34" t="s">
        <v>54</v>
      </c>
      <c r="F58" s="20">
        <v>6533.7</v>
      </c>
      <c r="G58" s="18">
        <v>42.601319509899504</v>
      </c>
      <c r="H58" s="21">
        <v>5.2</v>
      </c>
      <c r="I58" s="22">
        <v>7.53</v>
      </c>
      <c r="J58" s="22">
        <v>8.61</v>
      </c>
      <c r="K58" s="22">
        <v>0.49</v>
      </c>
      <c r="L58" s="18">
        <v>447</v>
      </c>
      <c r="M58" s="23">
        <f t="shared" si="12"/>
        <v>144.80769230769229</v>
      </c>
      <c r="N58" s="23">
        <f t="shared" si="13"/>
        <v>165.57692307692307</v>
      </c>
      <c r="O58" s="23">
        <f t="shared" si="14"/>
        <v>9.4230769230769234</v>
      </c>
      <c r="P58" s="24">
        <v>9.799612778315586</v>
      </c>
      <c r="Q58" s="18">
        <v>44.241842610361658</v>
      </c>
      <c r="R58" s="21">
        <v>3.47</v>
      </c>
      <c r="S58" s="22">
        <v>0.1</v>
      </c>
      <c r="T58" s="22">
        <v>4.25</v>
      </c>
      <c r="U58" s="22">
        <v>0.17</v>
      </c>
      <c r="V58" s="18">
        <v>452</v>
      </c>
      <c r="W58" s="23">
        <f t="shared" si="15"/>
        <v>2.8818443804034581</v>
      </c>
      <c r="X58" s="23">
        <f>T58*100/R58</f>
        <v>122.47838616714697</v>
      </c>
      <c r="Y58" s="23">
        <f>U58*100/R58</f>
        <v>4.8991354466858787</v>
      </c>
      <c r="Z58" s="24">
        <f t="shared" si="2"/>
        <v>11.89</v>
      </c>
      <c r="AA58" s="23">
        <f t="shared" si="3"/>
        <v>5</v>
      </c>
      <c r="AB58" s="23">
        <f t="shared" si="4"/>
        <v>50.638792102206729</v>
      </c>
      <c r="AC58" s="23">
        <f t="shared" si="5"/>
        <v>33.269230769230766</v>
      </c>
      <c r="AD58" s="22">
        <v>4.59</v>
      </c>
      <c r="AE58" s="22"/>
      <c r="AF58" s="22"/>
      <c r="AG58" s="22">
        <v>44.81</v>
      </c>
      <c r="AH58" s="22">
        <v>0.78</v>
      </c>
      <c r="AI58" s="22">
        <v>3.67</v>
      </c>
      <c r="AJ58" s="22"/>
      <c r="AK58" s="22">
        <v>18.84</v>
      </c>
      <c r="AL58" s="22"/>
      <c r="AM58" s="22">
        <v>3.87</v>
      </c>
      <c r="AN58" s="22"/>
      <c r="AO58" s="22">
        <v>5.72</v>
      </c>
      <c r="AP58" s="22">
        <v>17.72</v>
      </c>
      <c r="AQ58" s="26"/>
      <c r="AR58" s="26"/>
    </row>
    <row r="59" spans="2:44">
      <c r="B59" s="18" t="s">
        <v>109</v>
      </c>
      <c r="C59" s="19" t="s">
        <v>45</v>
      </c>
      <c r="D59" s="19" t="s">
        <v>46</v>
      </c>
      <c r="E59" s="19" t="s">
        <v>47</v>
      </c>
      <c r="F59" s="20">
        <v>6535.8</v>
      </c>
      <c r="G59" s="18">
        <v>6.1165048543704303</v>
      </c>
      <c r="H59" s="21">
        <v>5.59</v>
      </c>
      <c r="I59" s="22">
        <v>4.91</v>
      </c>
      <c r="J59" s="22">
        <v>9.75</v>
      </c>
      <c r="K59" s="22">
        <v>0.46</v>
      </c>
      <c r="L59" s="18">
        <v>455</v>
      </c>
      <c r="M59" s="23">
        <f t="shared" si="12"/>
        <v>87.835420393559943</v>
      </c>
      <c r="N59" s="23">
        <f t="shared" si="13"/>
        <v>174.41860465116281</v>
      </c>
      <c r="O59" s="23">
        <f t="shared" si="14"/>
        <v>8.2289803220035775</v>
      </c>
      <c r="P59" s="24">
        <v>6.7129000969932093</v>
      </c>
      <c r="Q59" s="18">
        <v>6.1224489795931198</v>
      </c>
      <c r="R59" s="21">
        <v>4.3600000000000003</v>
      </c>
      <c r="S59" s="22">
        <v>0.25</v>
      </c>
      <c r="T59" s="22">
        <v>5.9</v>
      </c>
      <c r="U59" s="22">
        <v>0.13</v>
      </c>
      <c r="V59" s="18">
        <v>456</v>
      </c>
      <c r="W59" s="23">
        <f t="shared" si="15"/>
        <v>5.7339449541284404</v>
      </c>
      <c r="X59" s="23">
        <f>T59*100/R59</f>
        <v>135.32110091743118</v>
      </c>
      <c r="Y59" s="23">
        <f>U59*100/R59</f>
        <v>2.9816513761467887</v>
      </c>
      <c r="Z59" s="24">
        <f t="shared" si="2"/>
        <v>8.76</v>
      </c>
      <c r="AA59" s="23">
        <f t="shared" si="3"/>
        <v>1</v>
      </c>
      <c r="AB59" s="23">
        <f t="shared" si="4"/>
        <v>39.487179487179489</v>
      </c>
      <c r="AC59" s="23">
        <f t="shared" si="5"/>
        <v>22.003577817531298</v>
      </c>
      <c r="AD59" s="22">
        <v>7.56</v>
      </c>
      <c r="AE59" s="22"/>
      <c r="AF59" s="22"/>
      <c r="AG59" s="22">
        <v>0.36</v>
      </c>
      <c r="AH59" s="22">
        <v>1.65</v>
      </c>
      <c r="AI59" s="22">
        <v>7.59</v>
      </c>
      <c r="AJ59" s="22"/>
      <c r="AK59" s="22">
        <v>34.450000000000003</v>
      </c>
      <c r="AL59" s="22">
        <v>2.67</v>
      </c>
      <c r="AM59" s="22">
        <v>10.91</v>
      </c>
      <c r="AN59" s="22"/>
      <c r="AO59" s="22">
        <v>3.67</v>
      </c>
      <c r="AP59" s="22">
        <v>31.13</v>
      </c>
      <c r="AQ59" s="26"/>
      <c r="AR59" s="26"/>
    </row>
    <row r="60" spans="2:44">
      <c r="B60" s="27" t="s">
        <v>110</v>
      </c>
      <c r="C60" s="28" t="s">
        <v>45</v>
      </c>
      <c r="D60" s="28" t="s">
        <v>167</v>
      </c>
      <c r="E60" s="39" t="s">
        <v>54</v>
      </c>
      <c r="F60" s="29">
        <v>6543.65</v>
      </c>
      <c r="G60" s="27">
        <v>59.024390243900882</v>
      </c>
      <c r="H60" s="30">
        <v>3.25</v>
      </c>
      <c r="I60" s="31">
        <v>3.95</v>
      </c>
      <c r="J60" s="31">
        <v>5.08</v>
      </c>
      <c r="K60" s="31">
        <v>0.66</v>
      </c>
      <c r="L60" s="27">
        <v>446</v>
      </c>
      <c r="M60" s="32">
        <f t="shared" si="12"/>
        <v>121.53846153846155</v>
      </c>
      <c r="N60" s="32">
        <f t="shared" si="13"/>
        <v>156.30769230769232</v>
      </c>
      <c r="O60" s="32">
        <f t="shared" si="14"/>
        <v>20.307692307692307</v>
      </c>
      <c r="P60" s="33">
        <v>6.0239234449760772</v>
      </c>
      <c r="Q60" s="27">
        <v>59.103641456585066</v>
      </c>
      <c r="R60" s="30">
        <v>2.71</v>
      </c>
      <c r="S60" s="31">
        <v>0.09</v>
      </c>
      <c r="T60" s="31">
        <v>2.54</v>
      </c>
      <c r="U60" s="31">
        <v>0.22</v>
      </c>
      <c r="V60" s="27">
        <v>449</v>
      </c>
      <c r="W60" s="32">
        <f t="shared" si="15"/>
        <v>3.3210332103321036</v>
      </c>
      <c r="X60" s="32">
        <f>T60*100/R60</f>
        <v>93.726937269372698</v>
      </c>
      <c r="Y60" s="32">
        <f>U60*100/R60</f>
        <v>8.1180811808118083</v>
      </c>
      <c r="Z60" s="33">
        <f t="shared" si="2"/>
        <v>6.4900000000000011</v>
      </c>
      <c r="AA60" s="32">
        <f t="shared" si="3"/>
        <v>3</v>
      </c>
      <c r="AB60" s="32">
        <f t="shared" si="4"/>
        <v>50</v>
      </c>
      <c r="AC60" s="32">
        <f t="shared" si="5"/>
        <v>16.615384615384617</v>
      </c>
      <c r="AD60" s="31">
        <v>3.55</v>
      </c>
      <c r="AE60" s="31"/>
      <c r="AF60" s="31"/>
      <c r="AG60" s="31">
        <v>63.14</v>
      </c>
      <c r="AH60" s="31"/>
      <c r="AI60" s="31">
        <v>2.75</v>
      </c>
      <c r="AJ60" s="31"/>
      <c r="AK60" s="31">
        <v>10.7</v>
      </c>
      <c r="AL60" s="31"/>
      <c r="AM60" s="31">
        <v>1.75</v>
      </c>
      <c r="AN60" s="31"/>
      <c r="AO60" s="31">
        <v>6.59</v>
      </c>
      <c r="AP60" s="31">
        <v>11.52</v>
      </c>
      <c r="AQ60" s="26"/>
      <c r="AR60" s="26"/>
    </row>
    <row r="61" spans="2:44">
      <c r="B61" s="18" t="s">
        <v>111</v>
      </c>
      <c r="C61" s="19" t="s">
        <v>83</v>
      </c>
      <c r="D61" s="19" t="s">
        <v>166</v>
      </c>
      <c r="E61" s="19" t="s">
        <v>89</v>
      </c>
      <c r="F61" s="20">
        <v>6563.55</v>
      </c>
      <c r="G61" s="18">
        <v>87.814313346229156</v>
      </c>
      <c r="H61" s="21">
        <v>1.61</v>
      </c>
      <c r="I61" s="22">
        <v>6.26</v>
      </c>
      <c r="J61" s="22">
        <v>2.37</v>
      </c>
      <c r="K61" s="22">
        <v>0.74</v>
      </c>
      <c r="L61" s="18">
        <v>426</v>
      </c>
      <c r="M61" s="23">
        <f t="shared" si="12"/>
        <v>388.81987577639745</v>
      </c>
      <c r="N61" s="23">
        <f t="shared" si="13"/>
        <v>147.20496894409936</v>
      </c>
      <c r="O61" s="23">
        <f t="shared" si="14"/>
        <v>45.962732919254655</v>
      </c>
      <c r="P61" s="24">
        <v>10.104135525660189</v>
      </c>
      <c r="Q61" s="18">
        <v>87.606433301796173</v>
      </c>
      <c r="R61" s="21">
        <v>1.1399999999999999</v>
      </c>
      <c r="S61" s="22">
        <v>0.02</v>
      </c>
      <c r="T61" s="22">
        <v>0.73</v>
      </c>
      <c r="U61" s="22">
        <v>0.23</v>
      </c>
      <c r="V61" s="18">
        <v>441</v>
      </c>
      <c r="W61" s="23">
        <f t="shared" si="15"/>
        <v>1.754385964912281</v>
      </c>
      <c r="X61" s="23">
        <f t="shared" ref="X61:X82" si="16">T61*100/R61</f>
        <v>64.035087719298247</v>
      </c>
      <c r="Y61" s="23">
        <f t="shared" ref="Y61:Y82" si="17">U61*100/R61</f>
        <v>20.17543859649123</v>
      </c>
      <c r="Z61" s="24">
        <f t="shared" si="2"/>
        <v>7.8999999999999986</v>
      </c>
      <c r="AA61" s="23">
        <f t="shared" si="3"/>
        <v>15</v>
      </c>
      <c r="AB61" s="23">
        <f t="shared" si="4"/>
        <v>69.198312236286924</v>
      </c>
      <c r="AC61" s="23">
        <f t="shared" si="5"/>
        <v>29.192546583850941</v>
      </c>
      <c r="AD61" s="22"/>
      <c r="AE61" s="22"/>
      <c r="AF61" s="22"/>
      <c r="AG61" s="22">
        <v>86.78</v>
      </c>
      <c r="AH61" s="22"/>
      <c r="AI61" s="22">
        <v>0.73</v>
      </c>
      <c r="AJ61" s="22"/>
      <c r="AK61" s="22">
        <v>6.28</v>
      </c>
      <c r="AL61" s="22"/>
      <c r="AM61" s="22">
        <v>0.65</v>
      </c>
      <c r="AN61" s="22"/>
      <c r="AO61" s="22">
        <v>2.59</v>
      </c>
      <c r="AP61" s="22">
        <v>2.98</v>
      </c>
      <c r="AQ61" s="40"/>
      <c r="AR61" s="26"/>
    </row>
    <row r="62" spans="2:44">
      <c r="B62" s="18" t="s">
        <v>112</v>
      </c>
      <c r="C62" s="19" t="s">
        <v>83</v>
      </c>
      <c r="D62" s="19" t="s">
        <v>166</v>
      </c>
      <c r="E62" s="19" t="s">
        <v>89</v>
      </c>
      <c r="F62" s="20">
        <v>6568.3</v>
      </c>
      <c r="G62" s="18">
        <v>91.400966183570901</v>
      </c>
      <c r="H62" s="21">
        <v>1.21</v>
      </c>
      <c r="I62" s="22">
        <v>6.19</v>
      </c>
      <c r="J62" s="22">
        <v>1.68</v>
      </c>
      <c r="K62" s="22">
        <v>0.76</v>
      </c>
      <c r="L62" s="18">
        <v>422</v>
      </c>
      <c r="M62" s="23">
        <f t="shared" si="12"/>
        <v>511.57024793388427</v>
      </c>
      <c r="N62" s="23">
        <f t="shared" si="13"/>
        <v>138.84297520661158</v>
      </c>
      <c r="O62" s="23">
        <f t="shared" si="14"/>
        <v>62.809917355371901</v>
      </c>
      <c r="P62" s="24">
        <v>9.3271393643031786</v>
      </c>
      <c r="Q62" s="18">
        <v>93.404461687683451</v>
      </c>
      <c r="R62" s="21">
        <v>0.82299999999999995</v>
      </c>
      <c r="S62" s="22">
        <v>0.02</v>
      </c>
      <c r="T62" s="22">
        <v>0.38</v>
      </c>
      <c r="U62" s="22">
        <v>0.27</v>
      </c>
      <c r="V62" s="18">
        <v>432</v>
      </c>
      <c r="W62" s="23">
        <f t="shared" si="15"/>
        <v>2.4301336573511545</v>
      </c>
      <c r="X62" s="23">
        <f t="shared" si="16"/>
        <v>46.172539489671934</v>
      </c>
      <c r="Y62" s="23">
        <f t="shared" si="17"/>
        <v>32.806804374240585</v>
      </c>
      <c r="Z62" s="24">
        <f t="shared" si="2"/>
        <v>7.49</v>
      </c>
      <c r="AA62" s="23">
        <f t="shared" si="3"/>
        <v>10</v>
      </c>
      <c r="AB62" s="23">
        <f t="shared" si="4"/>
        <v>77.38095238095238</v>
      </c>
      <c r="AC62" s="23">
        <f t="shared" si="5"/>
        <v>31.983471074380166</v>
      </c>
      <c r="AD62" s="22"/>
      <c r="AE62" s="22"/>
      <c r="AF62" s="22"/>
      <c r="AG62" s="22">
        <v>92.22</v>
      </c>
      <c r="AH62" s="22"/>
      <c r="AI62" s="22"/>
      <c r="AJ62" s="22"/>
      <c r="AK62" s="22">
        <v>4.12</v>
      </c>
      <c r="AL62" s="22"/>
      <c r="AM62" s="22"/>
      <c r="AN62" s="22"/>
      <c r="AO62" s="22">
        <v>1.62</v>
      </c>
      <c r="AP62" s="22">
        <v>2.04</v>
      </c>
      <c r="AQ62" s="40"/>
      <c r="AR62" s="26"/>
    </row>
    <row r="63" spans="2:44">
      <c r="B63" s="18" t="s">
        <v>113</v>
      </c>
      <c r="C63" s="19" t="s">
        <v>83</v>
      </c>
      <c r="D63" s="19" t="s">
        <v>166</v>
      </c>
      <c r="E63" s="19" t="s">
        <v>89</v>
      </c>
      <c r="F63" s="20">
        <v>6570.7</v>
      </c>
      <c r="G63" s="18">
        <v>87.731256085687377</v>
      </c>
      <c r="H63" s="21">
        <v>1.28</v>
      </c>
      <c r="I63" s="22">
        <v>5.79</v>
      </c>
      <c r="J63" s="22">
        <v>1.77</v>
      </c>
      <c r="K63" s="22">
        <v>0.73</v>
      </c>
      <c r="L63" s="18">
        <v>421</v>
      </c>
      <c r="M63" s="23">
        <f t="shared" si="12"/>
        <v>452.34375</v>
      </c>
      <c r="N63" s="23">
        <f t="shared" si="13"/>
        <v>138.28125</v>
      </c>
      <c r="O63" s="23">
        <f t="shared" si="14"/>
        <v>57.03125</v>
      </c>
      <c r="P63" s="24">
        <v>7.9363591514553535</v>
      </c>
      <c r="Q63" s="18">
        <v>88.334995014950451</v>
      </c>
      <c r="R63" s="21">
        <v>0.873</v>
      </c>
      <c r="S63" s="22">
        <v>0.05</v>
      </c>
      <c r="T63" s="22">
        <v>0.49</v>
      </c>
      <c r="U63" s="22">
        <v>0.19</v>
      </c>
      <c r="V63" s="18">
        <v>442</v>
      </c>
      <c r="W63" s="23">
        <f t="shared" si="15"/>
        <v>5.72737686139748</v>
      </c>
      <c r="X63" s="23">
        <f t="shared" si="16"/>
        <v>56.128293241695303</v>
      </c>
      <c r="Y63" s="23">
        <f t="shared" si="17"/>
        <v>21.764032073310425</v>
      </c>
      <c r="Z63" s="24">
        <f t="shared" si="2"/>
        <v>7.07</v>
      </c>
      <c r="AA63" s="23">
        <f t="shared" si="3"/>
        <v>21</v>
      </c>
      <c r="AB63" s="23">
        <f t="shared" si="4"/>
        <v>72.316384180790962</v>
      </c>
      <c r="AC63" s="23">
        <f t="shared" si="5"/>
        <v>31.796875000000004</v>
      </c>
      <c r="AD63" s="22"/>
      <c r="AE63" s="22"/>
      <c r="AF63" s="22"/>
      <c r="AG63" s="22">
        <v>89.68</v>
      </c>
      <c r="AH63" s="22"/>
      <c r="AI63" s="22">
        <v>1.33</v>
      </c>
      <c r="AJ63" s="22"/>
      <c r="AK63" s="22">
        <v>4.8899999999999997</v>
      </c>
      <c r="AL63" s="22"/>
      <c r="AM63" s="22"/>
      <c r="AN63" s="22"/>
      <c r="AO63" s="22">
        <v>1.84</v>
      </c>
      <c r="AP63" s="22">
        <v>2.27</v>
      </c>
      <c r="AQ63" s="40"/>
      <c r="AR63" s="26"/>
    </row>
    <row r="64" spans="2:44">
      <c r="B64" s="18" t="s">
        <v>114</v>
      </c>
      <c r="C64" s="19" t="s">
        <v>83</v>
      </c>
      <c r="D64" s="19" t="s">
        <v>166</v>
      </c>
      <c r="E64" s="19" t="s">
        <v>89</v>
      </c>
      <c r="F64" s="20">
        <v>6571.9</v>
      </c>
      <c r="G64" s="18">
        <v>88.235294117646617</v>
      </c>
      <c r="H64" s="21">
        <v>1.21</v>
      </c>
      <c r="I64" s="22">
        <v>6.61</v>
      </c>
      <c r="J64" s="22">
        <v>1.56</v>
      </c>
      <c r="K64" s="22">
        <v>0.57999999999999996</v>
      </c>
      <c r="L64" s="18">
        <v>425</v>
      </c>
      <c r="M64" s="23">
        <f t="shared" si="12"/>
        <v>546.28099173553721</v>
      </c>
      <c r="N64" s="23">
        <f t="shared" si="13"/>
        <v>128.92561983471074</v>
      </c>
      <c r="O64" s="23">
        <f t="shared" si="14"/>
        <v>47.933884297520656</v>
      </c>
      <c r="P64" s="24">
        <v>8.3847736625514404</v>
      </c>
      <c r="Q64" s="18">
        <v>89.728682170545909</v>
      </c>
      <c r="R64" s="21">
        <v>0.75900000000000001</v>
      </c>
      <c r="S64" s="22">
        <v>0.06</v>
      </c>
      <c r="T64" s="22">
        <v>0.44</v>
      </c>
      <c r="U64" s="22">
        <v>0.16</v>
      </c>
      <c r="V64" s="18">
        <v>444</v>
      </c>
      <c r="W64" s="23">
        <f t="shared" si="15"/>
        <v>7.9051383399209492</v>
      </c>
      <c r="X64" s="23">
        <f t="shared" si="16"/>
        <v>57.971014492753625</v>
      </c>
      <c r="Y64" s="23">
        <f t="shared" si="17"/>
        <v>21.080368906455863</v>
      </c>
      <c r="Z64" s="24">
        <f t="shared" si="2"/>
        <v>7.7299999999999995</v>
      </c>
      <c r="AA64" s="23">
        <f t="shared" si="3"/>
        <v>19</v>
      </c>
      <c r="AB64" s="23">
        <f t="shared" si="4"/>
        <v>71.794871794871796</v>
      </c>
      <c r="AC64" s="23">
        <f t="shared" si="5"/>
        <v>37.272727272727266</v>
      </c>
      <c r="AD64" s="22"/>
      <c r="AE64" s="22"/>
      <c r="AF64" s="22"/>
      <c r="AG64" s="22">
        <v>90.02</v>
      </c>
      <c r="AH64" s="22"/>
      <c r="AI64" s="22">
        <v>1.1100000000000001</v>
      </c>
      <c r="AJ64" s="22"/>
      <c r="AK64" s="22">
        <v>4.3499999999999996</v>
      </c>
      <c r="AL64" s="22"/>
      <c r="AM64" s="22"/>
      <c r="AN64" s="22"/>
      <c r="AO64" s="22">
        <v>1.76</v>
      </c>
      <c r="AP64" s="22">
        <v>2.76</v>
      </c>
      <c r="AQ64" s="40"/>
      <c r="AR64" s="26"/>
    </row>
    <row r="65" spans="2:44">
      <c r="B65" s="18" t="s">
        <v>115</v>
      </c>
      <c r="C65" s="19" t="s">
        <v>83</v>
      </c>
      <c r="D65" s="19" t="s">
        <v>166</v>
      </c>
      <c r="E65" s="19" t="s">
        <v>89</v>
      </c>
      <c r="F65" s="20">
        <v>6573.6</v>
      </c>
      <c r="G65" s="18">
        <v>86.914062500002743</v>
      </c>
      <c r="H65" s="21">
        <v>1.61</v>
      </c>
      <c r="I65" s="22">
        <v>6.23</v>
      </c>
      <c r="J65" s="22">
        <v>2.37</v>
      </c>
      <c r="K65" s="22">
        <v>0.61</v>
      </c>
      <c r="L65" s="18">
        <v>433</v>
      </c>
      <c r="M65" s="23">
        <f t="shared" si="12"/>
        <v>386.95652173913044</v>
      </c>
      <c r="N65" s="23">
        <f t="shared" si="13"/>
        <v>147.20496894409936</v>
      </c>
      <c r="O65" s="23">
        <f t="shared" si="14"/>
        <v>37.888198757763973</v>
      </c>
      <c r="P65" s="24">
        <v>8.311057692307692</v>
      </c>
      <c r="Q65" s="18">
        <v>87.872954764190411</v>
      </c>
      <c r="R65" s="21">
        <v>1.1499999999999999</v>
      </c>
      <c r="S65" s="22">
        <v>0.02</v>
      </c>
      <c r="T65" s="22">
        <v>0.67</v>
      </c>
      <c r="U65" s="22">
        <v>0.18</v>
      </c>
      <c r="V65" s="18">
        <v>449</v>
      </c>
      <c r="W65" s="23">
        <f t="shared" si="15"/>
        <v>1.7391304347826086</v>
      </c>
      <c r="X65" s="23">
        <f t="shared" si="16"/>
        <v>58.260869565217398</v>
      </c>
      <c r="Y65" s="23">
        <f t="shared" si="17"/>
        <v>15.65217391304348</v>
      </c>
      <c r="Z65" s="24">
        <f t="shared" si="2"/>
        <v>7.9300000000000015</v>
      </c>
      <c r="AA65" s="23">
        <f t="shared" si="3"/>
        <v>16</v>
      </c>
      <c r="AB65" s="23">
        <f t="shared" si="4"/>
        <v>71.729957805907176</v>
      </c>
      <c r="AC65" s="23">
        <f t="shared" si="5"/>
        <v>28.57142857142858</v>
      </c>
      <c r="AD65" s="22"/>
      <c r="AE65" s="22"/>
      <c r="AF65" s="22"/>
      <c r="AG65" s="22">
        <v>86.96</v>
      </c>
      <c r="AH65" s="22"/>
      <c r="AI65" s="22">
        <v>1.77</v>
      </c>
      <c r="AJ65" s="22"/>
      <c r="AK65" s="22">
        <v>5.71</v>
      </c>
      <c r="AL65" s="22"/>
      <c r="AM65" s="22">
        <v>0.27</v>
      </c>
      <c r="AN65" s="22"/>
      <c r="AO65" s="22">
        <v>2.4500000000000002</v>
      </c>
      <c r="AP65" s="22">
        <v>2.84</v>
      </c>
      <c r="AQ65" s="40"/>
      <c r="AR65" s="26"/>
    </row>
    <row r="66" spans="2:44">
      <c r="B66" s="18" t="s">
        <v>116</v>
      </c>
      <c r="C66" s="19" t="s">
        <v>51</v>
      </c>
      <c r="D66" s="19" t="s">
        <v>167</v>
      </c>
      <c r="E66" s="34" t="s">
        <v>54</v>
      </c>
      <c r="F66" s="20">
        <v>6583.8</v>
      </c>
      <c r="G66" s="18">
        <v>62.395543175486033</v>
      </c>
      <c r="H66" s="21">
        <v>3.82</v>
      </c>
      <c r="I66" s="22">
        <v>4.63</v>
      </c>
      <c r="J66" s="22">
        <v>6.23</v>
      </c>
      <c r="K66" s="22">
        <v>0.68</v>
      </c>
      <c r="L66" s="18">
        <v>441</v>
      </c>
      <c r="M66" s="23">
        <f t="shared" si="12"/>
        <v>121.2041884816754</v>
      </c>
      <c r="N66" s="23">
        <f t="shared" si="13"/>
        <v>163.08900523560209</v>
      </c>
      <c r="O66" s="23">
        <f t="shared" si="14"/>
        <v>17.801047120418851</v>
      </c>
      <c r="P66" s="24">
        <v>7.0349581486952246</v>
      </c>
      <c r="Q66" s="18">
        <v>63.187855787481176</v>
      </c>
      <c r="R66" s="21">
        <v>3.16</v>
      </c>
      <c r="S66" s="22">
        <v>0.08</v>
      </c>
      <c r="T66" s="22">
        <v>3.23</v>
      </c>
      <c r="U66" s="22">
        <v>0.24</v>
      </c>
      <c r="V66" s="18">
        <v>448</v>
      </c>
      <c r="W66" s="23">
        <f t="shared" si="15"/>
        <v>2.5316455696202533</v>
      </c>
      <c r="X66" s="23">
        <f t="shared" si="16"/>
        <v>102.21518987341771</v>
      </c>
      <c r="Y66" s="23">
        <f t="shared" si="17"/>
        <v>7.5949367088607591</v>
      </c>
      <c r="Z66" s="24">
        <f t="shared" si="2"/>
        <v>7.629999999999999</v>
      </c>
      <c r="AA66" s="23">
        <f t="shared" si="3"/>
        <v>7</v>
      </c>
      <c r="AB66" s="23">
        <f t="shared" si="4"/>
        <v>48.154093097913325</v>
      </c>
      <c r="AC66" s="23">
        <f t="shared" si="5"/>
        <v>17.277486910994757</v>
      </c>
      <c r="AD66" s="22"/>
      <c r="AE66" s="22"/>
      <c r="AF66" s="22"/>
      <c r="AG66" s="22">
        <v>67.180000000000007</v>
      </c>
      <c r="AH66" s="22"/>
      <c r="AI66" s="22">
        <v>1.74</v>
      </c>
      <c r="AJ66" s="22"/>
      <c r="AK66" s="22">
        <v>10.54</v>
      </c>
      <c r="AL66" s="22"/>
      <c r="AM66" s="22">
        <v>1.91</v>
      </c>
      <c r="AN66" s="22"/>
      <c r="AO66" s="22">
        <v>7.91</v>
      </c>
      <c r="AP66" s="22">
        <v>10.71</v>
      </c>
      <c r="AQ66" s="40"/>
      <c r="AR66" s="26"/>
    </row>
    <row r="67" spans="2:44">
      <c r="B67" s="18" t="s">
        <v>117</v>
      </c>
      <c r="C67" s="19" t="s">
        <v>51</v>
      </c>
      <c r="D67" s="19" t="s">
        <v>167</v>
      </c>
      <c r="E67" s="34" t="s">
        <v>54</v>
      </c>
      <c r="F67" s="20">
        <v>6593.55</v>
      </c>
      <c r="G67" s="18">
        <v>64.573570759140438</v>
      </c>
      <c r="H67" s="21">
        <v>3.15</v>
      </c>
      <c r="I67" s="22">
        <v>6.36</v>
      </c>
      <c r="J67" s="22">
        <v>5.6</v>
      </c>
      <c r="K67" s="22">
        <v>0.57999999999999996</v>
      </c>
      <c r="L67" s="18">
        <v>446</v>
      </c>
      <c r="M67" s="23">
        <f t="shared" si="12"/>
        <v>201.90476190476195</v>
      </c>
      <c r="N67" s="23">
        <f t="shared" si="13"/>
        <v>177.77777777777777</v>
      </c>
      <c r="O67" s="23">
        <f t="shared" si="14"/>
        <v>18.412698412698411</v>
      </c>
      <c r="P67" s="24">
        <v>9.0499999999999989</v>
      </c>
      <c r="Q67" s="18">
        <v>63.733075435201727</v>
      </c>
      <c r="R67" s="21">
        <v>2.36</v>
      </c>
      <c r="S67" s="22">
        <v>0.19</v>
      </c>
      <c r="T67" s="22">
        <v>2.68</v>
      </c>
      <c r="U67" s="22">
        <v>0.17</v>
      </c>
      <c r="V67" s="18">
        <v>454</v>
      </c>
      <c r="W67" s="23">
        <f t="shared" si="15"/>
        <v>8.0508474576271194</v>
      </c>
      <c r="X67" s="23">
        <f t="shared" si="16"/>
        <v>113.55932203389831</v>
      </c>
      <c r="Y67" s="23">
        <f t="shared" si="17"/>
        <v>7.2033898305084749</v>
      </c>
      <c r="Z67" s="24">
        <f t="shared" si="2"/>
        <v>9.2800000000000011</v>
      </c>
      <c r="AA67" s="23">
        <f t="shared" si="3"/>
        <v>8</v>
      </c>
      <c r="AB67" s="23">
        <f t="shared" si="4"/>
        <v>52.142857142857139</v>
      </c>
      <c r="AC67" s="23">
        <f t="shared" si="5"/>
        <v>25.079365079365079</v>
      </c>
      <c r="AD67" s="22"/>
      <c r="AE67" s="22"/>
      <c r="AF67" s="22"/>
      <c r="AG67" s="22">
        <v>68.97</v>
      </c>
      <c r="AH67" s="22"/>
      <c r="AI67" s="22">
        <v>1.86</v>
      </c>
      <c r="AJ67" s="22"/>
      <c r="AK67" s="22">
        <v>11.4</v>
      </c>
      <c r="AL67" s="22"/>
      <c r="AM67" s="22">
        <v>2.0299999999999998</v>
      </c>
      <c r="AN67" s="22"/>
      <c r="AO67" s="22">
        <v>5.5</v>
      </c>
      <c r="AP67" s="22">
        <v>10.23</v>
      </c>
      <c r="AQ67" s="40"/>
      <c r="AR67" s="26"/>
    </row>
    <row r="68" spans="2:44">
      <c r="B68" s="18" t="s">
        <v>118</v>
      </c>
      <c r="C68" s="19" t="s">
        <v>51</v>
      </c>
      <c r="D68" s="19" t="s">
        <v>167</v>
      </c>
      <c r="E68" s="34" t="s">
        <v>54</v>
      </c>
      <c r="F68" s="20">
        <v>6624.2</v>
      </c>
      <c r="G68" s="18">
        <v>51.098376313274628</v>
      </c>
      <c r="H68" s="21">
        <v>2.87</v>
      </c>
      <c r="I68" s="22">
        <v>3.12</v>
      </c>
      <c r="J68" s="22">
        <v>5.42</v>
      </c>
      <c r="K68" s="22">
        <v>0.64</v>
      </c>
      <c r="L68" s="18">
        <v>451</v>
      </c>
      <c r="M68" s="23">
        <f t="shared" si="12"/>
        <v>108.71080139372822</v>
      </c>
      <c r="N68" s="23">
        <f t="shared" si="13"/>
        <v>188.85017421602788</v>
      </c>
      <c r="O68" s="23">
        <f t="shared" si="14"/>
        <v>22.299651567944249</v>
      </c>
      <c r="P68" s="24">
        <v>5.2656405163853028</v>
      </c>
      <c r="Q68" s="18">
        <v>53.762376237629518</v>
      </c>
      <c r="R68" s="21">
        <v>2.63</v>
      </c>
      <c r="S68" s="22">
        <v>7.0000000000000007E-2</v>
      </c>
      <c r="T68" s="22">
        <v>2.95</v>
      </c>
      <c r="U68" s="22">
        <v>0.23</v>
      </c>
      <c r="V68" s="18">
        <v>454</v>
      </c>
      <c r="W68" s="23">
        <f t="shared" si="15"/>
        <v>2.661596958174905</v>
      </c>
      <c r="X68" s="23">
        <f t="shared" si="16"/>
        <v>112.16730038022814</v>
      </c>
      <c r="Y68" s="23">
        <f t="shared" si="17"/>
        <v>8.7452471482889731</v>
      </c>
      <c r="Z68" s="24">
        <f t="shared" si="2"/>
        <v>5.589999999999999</v>
      </c>
      <c r="AA68" s="23">
        <f t="shared" si="3"/>
        <v>3</v>
      </c>
      <c r="AB68" s="23">
        <f t="shared" si="4"/>
        <v>45.571955719557188</v>
      </c>
      <c r="AC68" s="23">
        <f t="shared" si="5"/>
        <v>8.3623693379791018</v>
      </c>
      <c r="AD68" s="22"/>
      <c r="AE68" s="22"/>
      <c r="AF68" s="22"/>
      <c r="AG68" s="22">
        <v>53.3</v>
      </c>
      <c r="AH68" s="22">
        <v>0.4</v>
      </c>
      <c r="AI68" s="22">
        <v>4.75</v>
      </c>
      <c r="AJ68" s="22"/>
      <c r="AK68" s="22">
        <v>19.87</v>
      </c>
      <c r="AL68" s="22"/>
      <c r="AM68" s="22">
        <v>3.99</v>
      </c>
      <c r="AN68" s="22"/>
      <c r="AO68" s="22">
        <v>3.67</v>
      </c>
      <c r="AP68" s="22">
        <v>14.03</v>
      </c>
      <c r="AQ68" s="40"/>
      <c r="AR68" s="26"/>
    </row>
    <row r="69" spans="2:44">
      <c r="B69" s="18" t="s">
        <v>119</v>
      </c>
      <c r="C69" s="19" t="s">
        <v>56</v>
      </c>
      <c r="D69" s="19" t="s">
        <v>166</v>
      </c>
      <c r="E69" s="19" t="s">
        <v>89</v>
      </c>
      <c r="F69" s="20">
        <v>6646</v>
      </c>
      <c r="G69" s="18">
        <v>87.570093457943017</v>
      </c>
      <c r="H69" s="21">
        <v>2.02</v>
      </c>
      <c r="I69" s="22">
        <v>7.03</v>
      </c>
      <c r="J69" s="22">
        <v>3.84</v>
      </c>
      <c r="K69" s="22">
        <v>0.72</v>
      </c>
      <c r="L69" s="18">
        <v>446</v>
      </c>
      <c r="M69" s="23">
        <f t="shared" si="12"/>
        <v>348.019801980198</v>
      </c>
      <c r="N69" s="23">
        <f t="shared" si="13"/>
        <v>190.0990099009901</v>
      </c>
      <c r="O69" s="23">
        <f t="shared" si="14"/>
        <v>35.643564356435647</v>
      </c>
      <c r="P69" s="24">
        <v>9.6325495620101425</v>
      </c>
      <c r="Q69" s="18">
        <v>88.744186046508105</v>
      </c>
      <c r="R69" s="21">
        <v>1.42</v>
      </c>
      <c r="S69" s="22">
        <v>0.04</v>
      </c>
      <c r="T69" s="22">
        <v>1.39</v>
      </c>
      <c r="U69" s="22">
        <v>0.2</v>
      </c>
      <c r="V69" s="18">
        <v>456</v>
      </c>
      <c r="W69" s="23">
        <f t="shared" si="15"/>
        <v>2.8169014084507045</v>
      </c>
      <c r="X69" s="23">
        <f t="shared" si="16"/>
        <v>97.887323943661983</v>
      </c>
      <c r="Y69" s="23">
        <f t="shared" si="17"/>
        <v>14.084507042253522</v>
      </c>
      <c r="Z69" s="24">
        <f t="shared" si="2"/>
        <v>9.48</v>
      </c>
      <c r="AA69" s="23">
        <f t="shared" si="3"/>
        <v>10</v>
      </c>
      <c r="AB69" s="23">
        <f t="shared" si="4"/>
        <v>63.802083333333336</v>
      </c>
      <c r="AC69" s="23">
        <f t="shared" si="5"/>
        <v>29.702970297029708</v>
      </c>
      <c r="AD69" s="22"/>
      <c r="AE69" s="22"/>
      <c r="AF69" s="22"/>
      <c r="AG69" s="22">
        <v>90.09</v>
      </c>
      <c r="AH69" s="22"/>
      <c r="AI69" s="22">
        <v>0.82</v>
      </c>
      <c r="AJ69" s="22"/>
      <c r="AK69" s="22">
        <v>5.13</v>
      </c>
      <c r="AL69" s="22"/>
      <c r="AM69" s="22">
        <v>0.64</v>
      </c>
      <c r="AN69" s="22"/>
      <c r="AO69" s="22">
        <v>0.73</v>
      </c>
      <c r="AP69" s="22">
        <v>2.6</v>
      </c>
      <c r="AQ69" s="40"/>
      <c r="AR69" s="26"/>
    </row>
    <row r="70" spans="2:44">
      <c r="B70" s="18" t="s">
        <v>120</v>
      </c>
      <c r="C70" s="19" t="s">
        <v>56</v>
      </c>
      <c r="D70" s="19" t="s">
        <v>166</v>
      </c>
      <c r="E70" s="19" t="s">
        <v>89</v>
      </c>
      <c r="F70" s="20">
        <v>6654.35</v>
      </c>
      <c r="G70" s="18">
        <v>93.860465116280153</v>
      </c>
      <c r="H70" s="21">
        <v>1.51</v>
      </c>
      <c r="I70" s="22">
        <v>7.45</v>
      </c>
      <c r="J70" s="22">
        <v>2.69</v>
      </c>
      <c r="K70" s="22">
        <v>0.54</v>
      </c>
      <c r="L70" s="18">
        <v>444</v>
      </c>
      <c r="M70" s="23">
        <f t="shared" si="12"/>
        <v>493.37748344370863</v>
      </c>
      <c r="N70" s="23">
        <f t="shared" si="13"/>
        <v>178.14569536423841</v>
      </c>
      <c r="O70" s="23">
        <f t="shared" si="14"/>
        <v>35.76158940397351</v>
      </c>
      <c r="P70" s="24">
        <v>9.0538497874350483</v>
      </c>
      <c r="Q70" s="18">
        <v>93.066406249998806</v>
      </c>
      <c r="R70" s="21">
        <v>1</v>
      </c>
      <c r="S70" s="22">
        <v>0.04</v>
      </c>
      <c r="T70" s="22">
        <v>0.85</v>
      </c>
      <c r="U70" s="22">
        <v>0.13</v>
      </c>
      <c r="V70" s="18">
        <v>458</v>
      </c>
      <c r="W70" s="23">
        <f t="shared" si="15"/>
        <v>4</v>
      </c>
      <c r="X70" s="23">
        <f t="shared" si="16"/>
        <v>85</v>
      </c>
      <c r="Y70" s="23">
        <f t="shared" si="17"/>
        <v>13</v>
      </c>
      <c r="Z70" s="24">
        <f t="shared" ref="Z70:Z118" si="18">I70+J70-T70</f>
        <v>9.2900000000000009</v>
      </c>
      <c r="AA70" s="23">
        <f t="shared" ref="AA70:AA116" si="19">V70-L70</f>
        <v>14</v>
      </c>
      <c r="AB70" s="23">
        <f t="shared" ref="AB70:AB118" si="20">(J70-T70)/J70*100</f>
        <v>68.40148698884758</v>
      </c>
      <c r="AC70" s="23">
        <f t="shared" ref="AC70:AC118" si="21">(H70-R70)/H70*100</f>
        <v>33.774834437086092</v>
      </c>
      <c r="AD70" s="22"/>
      <c r="AE70" s="22"/>
      <c r="AF70" s="22"/>
      <c r="AG70" s="22">
        <v>94.42</v>
      </c>
      <c r="AH70" s="22"/>
      <c r="AI70" s="22">
        <v>0.99</v>
      </c>
      <c r="AJ70" s="22"/>
      <c r="AK70" s="22">
        <v>2.5</v>
      </c>
      <c r="AL70" s="22"/>
      <c r="AM70" s="22"/>
      <c r="AN70" s="22"/>
      <c r="AO70" s="22">
        <v>0.27</v>
      </c>
      <c r="AP70" s="22">
        <v>1.83</v>
      </c>
      <c r="AQ70" s="40"/>
      <c r="AR70" s="26"/>
    </row>
    <row r="71" spans="2:44">
      <c r="B71" s="35" t="s">
        <v>121</v>
      </c>
      <c r="C71" s="19" t="s">
        <v>56</v>
      </c>
      <c r="D71" s="19" t="s">
        <v>166</v>
      </c>
      <c r="E71" s="19" t="s">
        <v>89</v>
      </c>
      <c r="F71" s="20">
        <v>6655.3</v>
      </c>
      <c r="G71" s="18">
        <v>92.899408284026208</v>
      </c>
      <c r="H71" s="21">
        <v>1.53</v>
      </c>
      <c r="I71" s="22">
        <v>8.4</v>
      </c>
      <c r="J71" s="22">
        <v>2.93</v>
      </c>
      <c r="K71" s="22">
        <v>0.67</v>
      </c>
      <c r="L71" s="18">
        <v>437</v>
      </c>
      <c r="M71" s="23">
        <f t="shared" si="12"/>
        <v>549.01960784313724</v>
      </c>
      <c r="N71" s="23">
        <f t="shared" si="13"/>
        <v>191.5032679738562</v>
      </c>
      <c r="O71" s="23">
        <f t="shared" si="14"/>
        <v>43.790849673202615</v>
      </c>
      <c r="P71" s="24">
        <v>10.380414312617702</v>
      </c>
      <c r="Q71" s="18">
        <v>95.124378109446425</v>
      </c>
      <c r="R71" s="21">
        <v>0.90700000000000003</v>
      </c>
      <c r="S71" s="22">
        <v>0.02</v>
      </c>
      <c r="T71" s="22">
        <v>0.85</v>
      </c>
      <c r="U71" s="22">
        <v>0.14000000000000001</v>
      </c>
      <c r="V71" s="18">
        <v>459</v>
      </c>
      <c r="W71" s="23">
        <f t="shared" si="15"/>
        <v>2.2050716648291067</v>
      </c>
      <c r="X71" s="23">
        <f t="shared" si="16"/>
        <v>93.715545755237045</v>
      </c>
      <c r="Y71" s="23">
        <f t="shared" si="17"/>
        <v>15.435501653803749</v>
      </c>
      <c r="Z71" s="24">
        <f t="shared" si="18"/>
        <v>10.48</v>
      </c>
      <c r="AA71" s="23">
        <f t="shared" si="19"/>
        <v>22</v>
      </c>
      <c r="AB71" s="23">
        <f t="shared" si="20"/>
        <v>70.989761092150175</v>
      </c>
      <c r="AC71" s="23">
        <f t="shared" si="21"/>
        <v>40.718954248366011</v>
      </c>
      <c r="AD71" s="22"/>
      <c r="AE71" s="22"/>
      <c r="AF71" s="22"/>
      <c r="AG71" s="22">
        <v>91.76</v>
      </c>
      <c r="AH71" s="22"/>
      <c r="AI71" s="22">
        <v>0.88</v>
      </c>
      <c r="AJ71" s="22"/>
      <c r="AK71" s="22">
        <v>5.13</v>
      </c>
      <c r="AL71" s="22"/>
      <c r="AM71" s="22"/>
      <c r="AN71" s="22"/>
      <c r="AO71" s="22">
        <v>0.47</v>
      </c>
      <c r="AP71" s="22">
        <v>1.77</v>
      </c>
      <c r="AQ71" s="40"/>
      <c r="AR71" s="26"/>
    </row>
    <row r="72" spans="2:44">
      <c r="B72" s="35" t="s">
        <v>122</v>
      </c>
      <c r="C72" s="19" t="s">
        <v>56</v>
      </c>
      <c r="D72" s="19" t="s">
        <v>166</v>
      </c>
      <c r="E72" s="19" t="s">
        <v>89</v>
      </c>
      <c r="F72" s="20">
        <v>6658.1</v>
      </c>
      <c r="G72" s="18">
        <v>93.288590604028869</v>
      </c>
      <c r="H72" s="21">
        <v>1.59</v>
      </c>
      <c r="I72" s="22">
        <v>6.08</v>
      </c>
      <c r="J72" s="22">
        <v>2.4700000000000002</v>
      </c>
      <c r="K72" s="22">
        <v>0.68</v>
      </c>
      <c r="L72" s="18">
        <v>443</v>
      </c>
      <c r="M72" s="23">
        <f t="shared" si="12"/>
        <v>382.38993710691824</v>
      </c>
      <c r="N72" s="23">
        <f t="shared" si="13"/>
        <v>155.34591194968556</v>
      </c>
      <c r="O72" s="23">
        <f t="shared" si="14"/>
        <v>42.767295597484278</v>
      </c>
      <c r="P72" s="24">
        <v>8.7302107728337219</v>
      </c>
      <c r="Q72" s="18">
        <v>93.725490196079122</v>
      </c>
      <c r="R72" s="21">
        <v>1.07</v>
      </c>
      <c r="S72" s="22">
        <v>0.05</v>
      </c>
      <c r="T72" s="22">
        <v>1.07</v>
      </c>
      <c r="U72" s="22">
        <v>0.11</v>
      </c>
      <c r="V72" s="18">
        <v>457</v>
      </c>
      <c r="W72" s="23">
        <f t="shared" si="15"/>
        <v>4.6728971962616823</v>
      </c>
      <c r="X72" s="23">
        <f t="shared" si="16"/>
        <v>100</v>
      </c>
      <c r="Y72" s="23">
        <f t="shared" si="17"/>
        <v>10.2803738317757</v>
      </c>
      <c r="Z72" s="24">
        <f t="shared" si="18"/>
        <v>7.48</v>
      </c>
      <c r="AA72" s="23">
        <f t="shared" si="19"/>
        <v>14</v>
      </c>
      <c r="AB72" s="23">
        <f t="shared" si="20"/>
        <v>56.680161943319838</v>
      </c>
      <c r="AC72" s="23">
        <f t="shared" si="21"/>
        <v>32.704402515723267</v>
      </c>
      <c r="AD72" s="22"/>
      <c r="AE72" s="22"/>
      <c r="AF72" s="22"/>
      <c r="AG72" s="22">
        <v>94.23</v>
      </c>
      <c r="AH72" s="22"/>
      <c r="AI72" s="22">
        <v>1.05</v>
      </c>
      <c r="AJ72" s="22"/>
      <c r="AK72" s="22">
        <v>2.2999999999999998</v>
      </c>
      <c r="AL72" s="22"/>
      <c r="AM72" s="22"/>
      <c r="AN72" s="22"/>
      <c r="AO72" s="22">
        <v>0.33</v>
      </c>
      <c r="AP72" s="22">
        <v>2.09</v>
      </c>
      <c r="AQ72" s="40"/>
      <c r="AR72" s="26"/>
    </row>
    <row r="73" spans="2:44">
      <c r="B73" s="35" t="s">
        <v>123</v>
      </c>
      <c r="C73" s="19" t="s">
        <v>56</v>
      </c>
      <c r="D73" s="19" t="s">
        <v>166</v>
      </c>
      <c r="E73" s="19" t="s">
        <v>89</v>
      </c>
      <c r="F73" s="20">
        <v>6659.85</v>
      </c>
      <c r="G73" s="18">
        <v>94.046511627907634</v>
      </c>
      <c r="H73" s="21">
        <v>1.54</v>
      </c>
      <c r="I73" s="22">
        <v>6.98</v>
      </c>
      <c r="J73" s="22">
        <v>2.5</v>
      </c>
      <c r="K73" s="22">
        <v>0.64</v>
      </c>
      <c r="L73" s="18">
        <v>446</v>
      </c>
      <c r="M73" s="23">
        <f t="shared" si="12"/>
        <v>453.24675324675326</v>
      </c>
      <c r="N73" s="23">
        <f t="shared" si="13"/>
        <v>162.33766233766232</v>
      </c>
      <c r="O73" s="23">
        <f t="shared" si="14"/>
        <v>41.558441558441558</v>
      </c>
      <c r="P73" s="24">
        <v>9.6706105063890213</v>
      </c>
      <c r="Q73" s="18">
        <v>95.1644100580246</v>
      </c>
      <c r="R73" s="21">
        <v>0.99099999999999999</v>
      </c>
      <c r="S73" s="22">
        <v>0.02</v>
      </c>
      <c r="T73" s="22">
        <v>1.01</v>
      </c>
      <c r="U73" s="22">
        <v>0.08</v>
      </c>
      <c r="V73" s="18">
        <v>457</v>
      </c>
      <c r="W73" s="23">
        <f t="shared" si="15"/>
        <v>2.0181634712411705</v>
      </c>
      <c r="X73" s="23">
        <f t="shared" si="16"/>
        <v>101.91725529767912</v>
      </c>
      <c r="Y73" s="23">
        <f t="shared" si="17"/>
        <v>8.0726538849646818</v>
      </c>
      <c r="Z73" s="24">
        <f t="shared" si="18"/>
        <v>8.4700000000000006</v>
      </c>
      <c r="AA73" s="23">
        <f t="shared" si="19"/>
        <v>11</v>
      </c>
      <c r="AB73" s="23">
        <f t="shared" si="20"/>
        <v>59.599999999999994</v>
      </c>
      <c r="AC73" s="23">
        <f t="shared" si="21"/>
        <v>35.649350649350652</v>
      </c>
      <c r="AD73" s="22"/>
      <c r="AE73" s="22"/>
      <c r="AF73" s="22"/>
      <c r="AG73" s="22">
        <v>93.02</v>
      </c>
      <c r="AH73" s="22"/>
      <c r="AI73" s="22">
        <v>0.91</v>
      </c>
      <c r="AJ73" s="22"/>
      <c r="AK73" s="22">
        <v>4.37</v>
      </c>
      <c r="AL73" s="22"/>
      <c r="AM73" s="22"/>
      <c r="AN73" s="22"/>
      <c r="AO73" s="22">
        <v>0.24</v>
      </c>
      <c r="AP73" s="22">
        <v>1.44</v>
      </c>
      <c r="AQ73" s="40"/>
      <c r="AR73" s="26"/>
    </row>
    <row r="74" spans="2:44">
      <c r="B74" s="35" t="s">
        <v>124</v>
      </c>
      <c r="C74" s="19" t="s">
        <v>60</v>
      </c>
      <c r="D74" s="19" t="s">
        <v>167</v>
      </c>
      <c r="E74" s="19" t="s">
        <v>47</v>
      </c>
      <c r="F74" s="20">
        <v>6670.05</v>
      </c>
      <c r="G74" s="18">
        <v>56.713615023471654</v>
      </c>
      <c r="H74" s="21">
        <v>3.77</v>
      </c>
      <c r="I74" s="22">
        <v>1.61</v>
      </c>
      <c r="J74" s="22">
        <v>5.67</v>
      </c>
      <c r="K74" s="22">
        <v>0.5</v>
      </c>
      <c r="L74" s="18">
        <v>456</v>
      </c>
      <c r="M74" s="23">
        <f t="shared" si="12"/>
        <v>42.705570291777192</v>
      </c>
      <c r="N74" s="23">
        <f t="shared" si="13"/>
        <v>150.39787798408489</v>
      </c>
      <c r="O74" s="23">
        <f t="shared" si="14"/>
        <v>13.262599469496021</v>
      </c>
      <c r="P74" s="24">
        <v>2.8259368836291912</v>
      </c>
      <c r="Q74" s="18">
        <v>56.542968750000668</v>
      </c>
      <c r="R74" s="21">
        <v>3.54</v>
      </c>
      <c r="S74" s="22">
        <v>0.1</v>
      </c>
      <c r="T74" s="22">
        <v>4.57</v>
      </c>
      <c r="U74" s="22">
        <v>0.11</v>
      </c>
      <c r="V74" s="18">
        <v>457</v>
      </c>
      <c r="W74" s="23">
        <f t="shared" si="15"/>
        <v>2.8248587570621471</v>
      </c>
      <c r="X74" s="23">
        <f t="shared" si="16"/>
        <v>129.09604519774012</v>
      </c>
      <c r="Y74" s="23">
        <f t="shared" si="17"/>
        <v>3.1073446327683616</v>
      </c>
      <c r="Z74" s="24">
        <f t="shared" si="18"/>
        <v>2.71</v>
      </c>
      <c r="AA74" s="23">
        <f t="shared" si="19"/>
        <v>1</v>
      </c>
      <c r="AB74" s="23">
        <f t="shared" si="20"/>
        <v>19.400352733686059</v>
      </c>
      <c r="AC74" s="23">
        <f t="shared" si="21"/>
        <v>6.1007957559681696</v>
      </c>
      <c r="AD74" s="22">
        <v>3.33</v>
      </c>
      <c r="AE74" s="22"/>
      <c r="AF74" s="22"/>
      <c r="AG74" s="22">
        <v>59.92</v>
      </c>
      <c r="AH74" s="22"/>
      <c r="AI74" s="22">
        <v>3.65</v>
      </c>
      <c r="AJ74" s="22"/>
      <c r="AK74" s="22">
        <v>14.98</v>
      </c>
      <c r="AL74" s="22"/>
      <c r="AM74" s="22">
        <v>2.25</v>
      </c>
      <c r="AN74" s="22"/>
      <c r="AO74" s="22">
        <v>3.01</v>
      </c>
      <c r="AP74" s="22">
        <v>12.87</v>
      </c>
      <c r="AQ74" s="40"/>
      <c r="AR74" s="26"/>
    </row>
    <row r="75" spans="2:44">
      <c r="B75" s="18" t="s">
        <v>125</v>
      </c>
      <c r="C75" s="19" t="s">
        <v>60</v>
      </c>
      <c r="D75" s="34" t="s">
        <v>165</v>
      </c>
      <c r="E75" s="19" t="s">
        <v>89</v>
      </c>
      <c r="F75" s="20">
        <v>6680.1</v>
      </c>
      <c r="G75" s="18">
        <v>72.258669165883731</v>
      </c>
      <c r="H75" s="21">
        <v>3.22</v>
      </c>
      <c r="I75" s="22">
        <v>5.64</v>
      </c>
      <c r="J75" s="22">
        <v>6.78</v>
      </c>
      <c r="K75" s="22">
        <v>0.75</v>
      </c>
      <c r="L75" s="18">
        <v>450</v>
      </c>
      <c r="M75" s="23">
        <f t="shared" si="12"/>
        <v>175.15527950310556</v>
      </c>
      <c r="N75" s="23">
        <f t="shared" si="13"/>
        <v>210.5590062111801</v>
      </c>
      <c r="O75" s="23">
        <f t="shared" si="14"/>
        <v>23.291925465838506</v>
      </c>
      <c r="P75" s="24">
        <v>9.1084037792143207</v>
      </c>
      <c r="Q75" s="18">
        <v>70.028275212060279</v>
      </c>
      <c r="R75" s="21">
        <v>2.62</v>
      </c>
      <c r="S75" s="22">
        <v>0.09</v>
      </c>
      <c r="T75" s="22">
        <v>3.16</v>
      </c>
      <c r="U75" s="22">
        <v>0.13</v>
      </c>
      <c r="V75" s="18">
        <v>456</v>
      </c>
      <c r="W75" s="23">
        <f t="shared" si="15"/>
        <v>3.4351145038167932</v>
      </c>
      <c r="X75" s="23">
        <f t="shared" si="16"/>
        <v>120.61068702290076</v>
      </c>
      <c r="Y75" s="23">
        <f t="shared" si="17"/>
        <v>4.9618320610687023</v>
      </c>
      <c r="Z75" s="24">
        <f t="shared" si="18"/>
        <v>9.26</v>
      </c>
      <c r="AA75" s="23">
        <f t="shared" si="19"/>
        <v>6</v>
      </c>
      <c r="AB75" s="23">
        <f t="shared" si="20"/>
        <v>53.392330383480825</v>
      </c>
      <c r="AC75" s="23">
        <f t="shared" si="21"/>
        <v>18.633540372670808</v>
      </c>
      <c r="AD75" s="22">
        <v>1.78</v>
      </c>
      <c r="AE75" s="22"/>
      <c r="AF75" s="22"/>
      <c r="AG75" s="22">
        <v>72.77</v>
      </c>
      <c r="AH75" s="22"/>
      <c r="AI75" s="22">
        <v>1.74</v>
      </c>
      <c r="AJ75" s="22"/>
      <c r="AK75" s="22">
        <v>10.99</v>
      </c>
      <c r="AL75" s="22"/>
      <c r="AM75" s="22">
        <v>2.5</v>
      </c>
      <c r="AN75" s="22"/>
      <c r="AO75" s="22">
        <v>1.67</v>
      </c>
      <c r="AP75" s="22">
        <v>8.56</v>
      </c>
      <c r="AQ75" s="40"/>
      <c r="AR75" s="26"/>
    </row>
    <row r="76" spans="2:44">
      <c r="B76" s="35" t="s">
        <v>126</v>
      </c>
      <c r="C76" s="19" t="s">
        <v>60</v>
      </c>
      <c r="D76" s="34" t="s">
        <v>165</v>
      </c>
      <c r="E76" s="19" t="s">
        <v>89</v>
      </c>
      <c r="F76" s="20">
        <v>6690.1</v>
      </c>
      <c r="G76" s="18">
        <v>79.869524697111459</v>
      </c>
      <c r="H76" s="21">
        <v>2.06</v>
      </c>
      <c r="I76" s="22">
        <v>5.08</v>
      </c>
      <c r="J76" s="22">
        <v>3.71</v>
      </c>
      <c r="K76" s="22">
        <v>0.59</v>
      </c>
      <c r="L76" s="18">
        <v>451</v>
      </c>
      <c r="M76" s="23">
        <f t="shared" si="12"/>
        <v>246.60194174757279</v>
      </c>
      <c r="N76" s="23">
        <f t="shared" si="13"/>
        <v>180.09708737864077</v>
      </c>
      <c r="O76" s="23">
        <f t="shared" si="14"/>
        <v>28.640776699029125</v>
      </c>
      <c r="P76" s="24">
        <v>7.9178149606299204</v>
      </c>
      <c r="Q76" s="18">
        <v>80.037664783427189</v>
      </c>
      <c r="R76" s="21">
        <v>1.68</v>
      </c>
      <c r="S76" s="22">
        <v>0.06</v>
      </c>
      <c r="T76" s="22">
        <v>1.76</v>
      </c>
      <c r="U76" s="22">
        <v>0.09</v>
      </c>
      <c r="V76" s="18">
        <v>459</v>
      </c>
      <c r="W76" s="23">
        <f t="shared" si="15"/>
        <v>3.5714285714285712</v>
      </c>
      <c r="X76" s="23">
        <f t="shared" si="16"/>
        <v>104.76190476190476</v>
      </c>
      <c r="Y76" s="23">
        <f t="shared" si="17"/>
        <v>5.3571428571428577</v>
      </c>
      <c r="Z76" s="24">
        <f t="shared" si="18"/>
        <v>7.0299999999999994</v>
      </c>
      <c r="AA76" s="23">
        <f t="shared" si="19"/>
        <v>8</v>
      </c>
      <c r="AB76" s="23">
        <f t="shared" si="20"/>
        <v>52.560646900269539</v>
      </c>
      <c r="AC76" s="23">
        <f t="shared" si="21"/>
        <v>18.446601941747577</v>
      </c>
      <c r="AD76" s="22"/>
      <c r="AE76" s="22"/>
      <c r="AF76" s="22"/>
      <c r="AG76" s="22">
        <v>80.05</v>
      </c>
      <c r="AH76" s="22"/>
      <c r="AI76" s="22">
        <v>1.5</v>
      </c>
      <c r="AJ76" s="22"/>
      <c r="AK76" s="22">
        <v>8.9</v>
      </c>
      <c r="AL76" s="22"/>
      <c r="AM76" s="22">
        <v>1.1100000000000001</v>
      </c>
      <c r="AN76" s="22"/>
      <c r="AO76" s="22">
        <v>0.84</v>
      </c>
      <c r="AP76" s="22">
        <v>7.6</v>
      </c>
      <c r="AQ76" s="40"/>
      <c r="AR76" s="26"/>
    </row>
    <row r="77" spans="2:44">
      <c r="B77" s="35" t="s">
        <v>127</v>
      </c>
      <c r="C77" s="19" t="s">
        <v>62</v>
      </c>
      <c r="D77" s="19" t="s">
        <v>166</v>
      </c>
      <c r="E77" s="19" t="s">
        <v>89</v>
      </c>
      <c r="F77" s="20">
        <v>6710.25</v>
      </c>
      <c r="G77" s="18">
        <v>88.059701492538593</v>
      </c>
      <c r="H77" s="21">
        <v>1.74</v>
      </c>
      <c r="I77" s="22">
        <v>5.53</v>
      </c>
      <c r="J77" s="22">
        <v>3.64</v>
      </c>
      <c r="K77" s="22">
        <v>0.66</v>
      </c>
      <c r="L77" s="18">
        <v>445</v>
      </c>
      <c r="M77" s="23">
        <f t="shared" si="12"/>
        <v>317.81609195402297</v>
      </c>
      <c r="N77" s="23">
        <f t="shared" si="13"/>
        <v>209.19540229885058</v>
      </c>
      <c r="O77" s="23">
        <f t="shared" si="14"/>
        <v>37.931034482758619</v>
      </c>
      <c r="P77" s="24">
        <v>8.4554947787170569</v>
      </c>
      <c r="Q77" s="18">
        <v>88.252427184469255</v>
      </c>
      <c r="R77" s="21">
        <v>1.25</v>
      </c>
      <c r="S77" s="22">
        <v>0.08</v>
      </c>
      <c r="T77" s="22">
        <v>1.2</v>
      </c>
      <c r="U77" s="22">
        <v>0.14000000000000001</v>
      </c>
      <c r="V77" s="18">
        <v>461</v>
      </c>
      <c r="W77" s="23">
        <f t="shared" si="15"/>
        <v>6.4</v>
      </c>
      <c r="X77" s="23">
        <f t="shared" si="16"/>
        <v>96</v>
      </c>
      <c r="Y77" s="23">
        <f t="shared" si="17"/>
        <v>11.200000000000001</v>
      </c>
      <c r="Z77" s="24">
        <f t="shared" si="18"/>
        <v>7.97</v>
      </c>
      <c r="AA77" s="23">
        <f t="shared" si="19"/>
        <v>16</v>
      </c>
      <c r="AB77" s="23">
        <f t="shared" si="20"/>
        <v>67.032967032967036</v>
      </c>
      <c r="AC77" s="23">
        <f t="shared" si="21"/>
        <v>28.160919540229884</v>
      </c>
      <c r="AD77" s="22"/>
      <c r="AE77" s="22"/>
      <c r="AF77" s="22"/>
      <c r="AG77" s="22">
        <v>89.97</v>
      </c>
      <c r="AH77" s="22"/>
      <c r="AI77" s="22">
        <v>0.12</v>
      </c>
      <c r="AJ77" s="22"/>
      <c r="AK77" s="22">
        <v>4.9400000000000004</v>
      </c>
      <c r="AL77" s="22"/>
      <c r="AM77" s="22">
        <v>0.27</v>
      </c>
      <c r="AN77" s="22"/>
      <c r="AO77" s="22">
        <v>0.54</v>
      </c>
      <c r="AP77" s="22">
        <v>4.1500000000000004</v>
      </c>
      <c r="AQ77" s="40"/>
      <c r="AR77" s="26"/>
    </row>
    <row r="78" spans="2:44">
      <c r="B78" s="35" t="s">
        <v>128</v>
      </c>
      <c r="C78" s="19" t="s">
        <v>62</v>
      </c>
      <c r="D78" s="19" t="s">
        <v>167</v>
      </c>
      <c r="E78" s="19" t="s">
        <v>47</v>
      </c>
      <c r="F78" s="20">
        <v>6730.1</v>
      </c>
      <c r="G78" s="18">
        <v>55.470980019025106</v>
      </c>
      <c r="H78" s="21">
        <v>2.69</v>
      </c>
      <c r="I78" s="22">
        <v>1.56</v>
      </c>
      <c r="J78" s="22">
        <v>3.43</v>
      </c>
      <c r="K78" s="22">
        <v>0.56000000000000005</v>
      </c>
      <c r="L78" s="18">
        <v>456</v>
      </c>
      <c r="M78" s="23">
        <f t="shared" si="12"/>
        <v>57.992565055762078</v>
      </c>
      <c r="N78" s="23">
        <f t="shared" si="13"/>
        <v>127.5092936802974</v>
      </c>
      <c r="O78" s="23">
        <f t="shared" si="14"/>
        <v>20.817843866171007</v>
      </c>
      <c r="P78" s="24">
        <v>2.6468565815324165</v>
      </c>
      <c r="Q78" s="18">
        <v>56.71936758892835</v>
      </c>
      <c r="R78" s="21">
        <v>2.4700000000000002</v>
      </c>
      <c r="S78" s="22">
        <v>0.06</v>
      </c>
      <c r="T78" s="22">
        <v>2.52</v>
      </c>
      <c r="U78" s="22">
        <v>0.16</v>
      </c>
      <c r="V78" s="18">
        <v>456</v>
      </c>
      <c r="W78" s="23">
        <f t="shared" si="15"/>
        <v>2.42914979757085</v>
      </c>
      <c r="X78" s="23">
        <f t="shared" si="16"/>
        <v>102.0242914979757</v>
      </c>
      <c r="Y78" s="23">
        <f t="shared" si="17"/>
        <v>6.4777327935222671</v>
      </c>
      <c r="Z78" s="24">
        <f t="shared" si="18"/>
        <v>2.4700000000000002</v>
      </c>
      <c r="AA78" s="23">
        <f t="shared" si="19"/>
        <v>0</v>
      </c>
      <c r="AB78" s="23">
        <f t="shared" si="20"/>
        <v>26.530612244897959</v>
      </c>
      <c r="AC78" s="23">
        <f t="shared" si="21"/>
        <v>8.1784386617100271</v>
      </c>
      <c r="AD78" s="22"/>
      <c r="AE78" s="22"/>
      <c r="AF78" s="22"/>
      <c r="AG78" s="22">
        <v>60.6</v>
      </c>
      <c r="AH78" s="22"/>
      <c r="AI78" s="22">
        <v>1.63</v>
      </c>
      <c r="AJ78" s="22"/>
      <c r="AK78" s="22">
        <v>18.72</v>
      </c>
      <c r="AL78" s="22"/>
      <c r="AM78" s="22">
        <v>2.78</v>
      </c>
      <c r="AN78" s="22"/>
      <c r="AO78" s="22">
        <v>3.17</v>
      </c>
      <c r="AP78" s="22">
        <v>13.1</v>
      </c>
      <c r="AQ78" s="40"/>
      <c r="AR78" s="26"/>
    </row>
    <row r="79" spans="2:44">
      <c r="B79" s="35" t="s">
        <v>129</v>
      </c>
      <c r="C79" s="19" t="s">
        <v>66</v>
      </c>
      <c r="D79" s="19" t="s">
        <v>167</v>
      </c>
      <c r="E79" s="19" t="s">
        <v>47</v>
      </c>
      <c r="F79" s="20">
        <v>6750</v>
      </c>
      <c r="G79" s="18">
        <v>46.64107485604768</v>
      </c>
      <c r="H79" s="21">
        <v>4.76</v>
      </c>
      <c r="I79" s="22">
        <v>2.25</v>
      </c>
      <c r="J79" s="22">
        <v>6.33</v>
      </c>
      <c r="K79" s="22">
        <v>0.55000000000000004</v>
      </c>
      <c r="L79" s="18">
        <v>455</v>
      </c>
      <c r="M79" s="23">
        <f t="shared" si="12"/>
        <v>47.268907563025216</v>
      </c>
      <c r="N79" s="23">
        <f t="shared" si="13"/>
        <v>132.98319327731093</v>
      </c>
      <c r="O79" s="23">
        <f t="shared" si="14"/>
        <v>11.554621848739497</v>
      </c>
      <c r="P79" s="24">
        <v>3.6116600790513833</v>
      </c>
      <c r="Q79" s="18">
        <v>46.685340802989387</v>
      </c>
      <c r="R79" s="21">
        <v>4.4800000000000004</v>
      </c>
      <c r="S79" s="22">
        <v>0.08</v>
      </c>
      <c r="T79" s="22">
        <v>4.83</v>
      </c>
      <c r="U79" s="22">
        <v>0.13</v>
      </c>
      <c r="V79" s="18">
        <v>456</v>
      </c>
      <c r="W79" s="23">
        <f t="shared" si="15"/>
        <v>1.7857142857142856</v>
      </c>
      <c r="X79" s="23">
        <f t="shared" si="16"/>
        <v>107.81249999999999</v>
      </c>
      <c r="Y79" s="23">
        <f t="shared" si="17"/>
        <v>2.901785714285714</v>
      </c>
      <c r="Z79" s="24">
        <f t="shared" si="18"/>
        <v>3.75</v>
      </c>
      <c r="AA79" s="23">
        <f t="shared" si="19"/>
        <v>1</v>
      </c>
      <c r="AB79" s="23">
        <f t="shared" si="20"/>
        <v>23.696682464454977</v>
      </c>
      <c r="AC79" s="23">
        <f t="shared" si="21"/>
        <v>5.8823529411764577</v>
      </c>
      <c r="AD79" s="22"/>
      <c r="AE79" s="22"/>
      <c r="AF79" s="22"/>
      <c r="AG79" s="22">
        <v>50.52</v>
      </c>
      <c r="AH79" s="22"/>
      <c r="AI79" s="22">
        <v>1.1599999999999999</v>
      </c>
      <c r="AJ79" s="22"/>
      <c r="AK79" s="22">
        <v>23.48</v>
      </c>
      <c r="AL79" s="22"/>
      <c r="AM79" s="22">
        <v>4.25</v>
      </c>
      <c r="AN79" s="22"/>
      <c r="AO79" s="22">
        <v>3.85</v>
      </c>
      <c r="AP79" s="22">
        <v>16.739999999999998</v>
      </c>
      <c r="AQ79" s="40"/>
      <c r="AR79" s="26"/>
    </row>
    <row r="80" spans="2:44">
      <c r="B80" s="35" t="s">
        <v>130</v>
      </c>
      <c r="C80" s="19" t="s">
        <v>66</v>
      </c>
      <c r="D80" s="19" t="s">
        <v>167</v>
      </c>
      <c r="E80" s="19" t="s">
        <v>47</v>
      </c>
      <c r="F80" s="20">
        <v>6752.15</v>
      </c>
      <c r="G80" s="18">
        <v>51.488095238099042</v>
      </c>
      <c r="H80" s="21">
        <v>4.45</v>
      </c>
      <c r="I80" s="22">
        <v>2.52</v>
      </c>
      <c r="J80" s="22">
        <v>6.6</v>
      </c>
      <c r="K80" s="22">
        <v>0.54</v>
      </c>
      <c r="L80" s="18">
        <v>454</v>
      </c>
      <c r="M80" s="23">
        <f t="shared" si="12"/>
        <v>56.629213483146067</v>
      </c>
      <c r="N80" s="23">
        <f t="shared" si="13"/>
        <v>148.31460674157302</v>
      </c>
      <c r="O80" s="23">
        <f t="shared" si="14"/>
        <v>12.134831460674157</v>
      </c>
      <c r="P80" s="24">
        <v>4.0282702443699083</v>
      </c>
      <c r="Q80" s="18">
        <v>51.711378353377299</v>
      </c>
      <c r="R80" s="21">
        <v>4.04</v>
      </c>
      <c r="S80" s="22">
        <v>0.06</v>
      </c>
      <c r="T80" s="22">
        <v>4.88</v>
      </c>
      <c r="U80" s="22">
        <v>0.18</v>
      </c>
      <c r="V80" s="18">
        <v>457</v>
      </c>
      <c r="W80" s="23">
        <f t="shared" si="15"/>
        <v>1.4851485148514851</v>
      </c>
      <c r="X80" s="23">
        <f t="shared" si="16"/>
        <v>120.79207920792079</v>
      </c>
      <c r="Y80" s="23">
        <f t="shared" si="17"/>
        <v>4.4554455445544559</v>
      </c>
      <c r="Z80" s="24">
        <f t="shared" si="18"/>
        <v>4.2399999999999993</v>
      </c>
      <c r="AA80" s="23">
        <f t="shared" si="19"/>
        <v>3</v>
      </c>
      <c r="AB80" s="23">
        <f t="shared" si="20"/>
        <v>26.060606060606055</v>
      </c>
      <c r="AC80" s="23">
        <f t="shared" si="21"/>
        <v>9.2134831460674178</v>
      </c>
      <c r="AD80" s="22"/>
      <c r="AE80" s="22"/>
      <c r="AF80" s="22"/>
      <c r="AG80" s="22">
        <v>56.67</v>
      </c>
      <c r="AH80" s="22"/>
      <c r="AI80" s="22">
        <v>1.07</v>
      </c>
      <c r="AJ80" s="22"/>
      <c r="AK80" s="22">
        <v>18.809999999999999</v>
      </c>
      <c r="AL80" s="22"/>
      <c r="AM80" s="22">
        <v>3.93</v>
      </c>
      <c r="AN80" s="22"/>
      <c r="AO80" s="22">
        <v>3.8</v>
      </c>
      <c r="AP80" s="22">
        <v>15.72</v>
      </c>
      <c r="AQ80" s="40"/>
      <c r="AR80" s="26"/>
    </row>
    <row r="81" spans="2:44">
      <c r="B81" s="35" t="s">
        <v>131</v>
      </c>
      <c r="C81" s="19" t="s">
        <v>71</v>
      </c>
      <c r="D81" s="34" t="s">
        <v>165</v>
      </c>
      <c r="E81" s="19" t="s">
        <v>89</v>
      </c>
      <c r="F81" s="20">
        <v>6762.2</v>
      </c>
      <c r="G81" s="18">
        <v>79.051383399209158</v>
      </c>
      <c r="H81" s="21">
        <v>2.46</v>
      </c>
      <c r="I81" s="22">
        <v>5.98</v>
      </c>
      <c r="J81" s="22">
        <v>4.01</v>
      </c>
      <c r="K81" s="22">
        <v>0.57999999999999996</v>
      </c>
      <c r="L81" s="18">
        <v>453</v>
      </c>
      <c r="M81" s="23">
        <f t="shared" si="12"/>
        <v>243.08943089430898</v>
      </c>
      <c r="N81" s="23">
        <f t="shared" si="13"/>
        <v>163.00813008130081</v>
      </c>
      <c r="O81" s="23">
        <f t="shared" si="14"/>
        <v>23.577235772357721</v>
      </c>
      <c r="P81" s="24">
        <v>8.4166666666666661</v>
      </c>
      <c r="Q81" s="18">
        <v>78.046421663442572</v>
      </c>
      <c r="R81" s="21">
        <v>1.95</v>
      </c>
      <c r="S81" s="22">
        <v>0.01</v>
      </c>
      <c r="T81" s="22">
        <v>1.99</v>
      </c>
      <c r="U81" s="22">
        <v>0.08</v>
      </c>
      <c r="V81" s="18">
        <v>457</v>
      </c>
      <c r="W81" s="23">
        <f t="shared" si="15"/>
        <v>0.51282051282051277</v>
      </c>
      <c r="X81" s="23">
        <f t="shared" si="16"/>
        <v>102.05128205128206</v>
      </c>
      <c r="Y81" s="23">
        <f t="shared" si="17"/>
        <v>4.1025641025641031</v>
      </c>
      <c r="Z81" s="24">
        <f t="shared" si="18"/>
        <v>8</v>
      </c>
      <c r="AA81" s="23">
        <f t="shared" si="19"/>
        <v>4</v>
      </c>
      <c r="AB81" s="23">
        <f t="shared" si="20"/>
        <v>50.37406483790523</v>
      </c>
      <c r="AC81" s="23">
        <f t="shared" si="21"/>
        <v>20.731707317073173</v>
      </c>
      <c r="AD81" s="22"/>
      <c r="AE81" s="22"/>
      <c r="AF81" s="22"/>
      <c r="AG81" s="22">
        <v>79.349999999999994</v>
      </c>
      <c r="AH81" s="22"/>
      <c r="AI81" s="22">
        <v>0.56999999999999995</v>
      </c>
      <c r="AJ81" s="22"/>
      <c r="AK81" s="22">
        <v>9.39</v>
      </c>
      <c r="AL81" s="22"/>
      <c r="AM81" s="22">
        <v>2.2599999999999998</v>
      </c>
      <c r="AN81" s="22"/>
      <c r="AO81" s="22">
        <v>1.05</v>
      </c>
      <c r="AP81" s="22">
        <v>7.38</v>
      </c>
      <c r="AQ81" s="40"/>
      <c r="AR81" s="26"/>
    </row>
    <row r="82" spans="2:44">
      <c r="B82" s="36" t="s">
        <v>132</v>
      </c>
      <c r="C82" s="28" t="s">
        <v>71</v>
      </c>
      <c r="D82" s="39" t="s">
        <v>165</v>
      </c>
      <c r="E82" s="28" t="s">
        <v>89</v>
      </c>
      <c r="F82" s="29">
        <v>6764.15</v>
      </c>
      <c r="G82" s="27">
        <v>77.799415774095706</v>
      </c>
      <c r="H82" s="30">
        <v>1.46</v>
      </c>
      <c r="I82" s="31">
        <v>7.45</v>
      </c>
      <c r="J82" s="31">
        <v>2.5099999999999998</v>
      </c>
      <c r="K82" s="31">
        <v>0.55000000000000004</v>
      </c>
      <c r="L82" s="27">
        <v>442</v>
      </c>
      <c r="M82" s="32">
        <f t="shared" si="12"/>
        <v>510.27397260273978</v>
      </c>
      <c r="N82" s="32">
        <f t="shared" si="13"/>
        <v>171.91780821917806</v>
      </c>
      <c r="O82" s="32">
        <f t="shared" si="14"/>
        <v>37.671232876712331</v>
      </c>
      <c r="P82" s="33">
        <v>9.7930868939030251</v>
      </c>
      <c r="Q82" s="27">
        <v>77.60074976569382</v>
      </c>
      <c r="R82" s="30">
        <v>1.01</v>
      </c>
      <c r="S82" s="31">
        <v>0.01</v>
      </c>
      <c r="T82" s="31">
        <v>0.65</v>
      </c>
      <c r="U82" s="31">
        <v>0.09</v>
      </c>
      <c r="V82" s="27">
        <v>458</v>
      </c>
      <c r="W82" s="32">
        <f t="shared" si="15"/>
        <v>0.99009900990099009</v>
      </c>
      <c r="X82" s="32">
        <f t="shared" si="16"/>
        <v>64.356435643564353</v>
      </c>
      <c r="Y82" s="32">
        <f t="shared" si="17"/>
        <v>8.9108910891089117</v>
      </c>
      <c r="Z82" s="24">
        <f t="shared" si="18"/>
        <v>9.31</v>
      </c>
      <c r="AA82" s="32">
        <f t="shared" si="19"/>
        <v>16</v>
      </c>
      <c r="AB82" s="32">
        <f t="shared" si="20"/>
        <v>74.103585657370516</v>
      </c>
      <c r="AC82" s="32">
        <f t="shared" si="21"/>
        <v>30.821917808219172</v>
      </c>
      <c r="AD82" s="31"/>
      <c r="AE82" s="31"/>
      <c r="AF82" s="31"/>
      <c r="AG82" s="31">
        <v>78.790000000000006</v>
      </c>
      <c r="AH82" s="31"/>
      <c r="AI82" s="31">
        <v>0.84</v>
      </c>
      <c r="AJ82" s="31"/>
      <c r="AK82" s="31">
        <v>8.7200000000000006</v>
      </c>
      <c r="AL82" s="31"/>
      <c r="AM82" s="31">
        <v>2.09</v>
      </c>
      <c r="AN82" s="31"/>
      <c r="AO82" s="31">
        <v>0.77</v>
      </c>
      <c r="AP82" s="31">
        <v>8.7899999999999991</v>
      </c>
      <c r="AQ82" s="40"/>
      <c r="AR82" s="26"/>
    </row>
    <row r="83" spans="2:44">
      <c r="B83" s="35"/>
      <c r="C83" s="19"/>
      <c r="D83" s="19"/>
      <c r="E83" s="19"/>
      <c r="F83" s="20"/>
      <c r="G83" s="18"/>
      <c r="H83" s="21"/>
      <c r="I83" s="22"/>
      <c r="J83" s="22"/>
      <c r="K83" s="22"/>
      <c r="L83" s="18"/>
      <c r="M83" s="23"/>
      <c r="N83" s="23"/>
      <c r="O83" s="23"/>
      <c r="P83" s="23"/>
      <c r="Q83" s="18"/>
      <c r="R83" s="21"/>
      <c r="S83" s="22"/>
      <c r="T83" s="22"/>
      <c r="U83" s="22"/>
      <c r="V83" s="18"/>
      <c r="W83" s="23"/>
      <c r="X83" s="23"/>
      <c r="Y83" s="23"/>
      <c r="Z83" s="37"/>
      <c r="AA83" s="5"/>
      <c r="AB83" s="5"/>
      <c r="AC83" s="5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Q83" s="42"/>
      <c r="AR83" s="26"/>
    </row>
    <row r="84" spans="2:44">
      <c r="B84" s="47" t="s">
        <v>133</v>
      </c>
      <c r="C84" s="47"/>
      <c r="D84" s="47"/>
      <c r="E84" s="47"/>
      <c r="F84" s="47"/>
      <c r="G84" s="48" t="s">
        <v>1</v>
      </c>
      <c r="H84" s="48"/>
      <c r="I84" s="48"/>
      <c r="J84" s="48"/>
      <c r="K84" s="48"/>
      <c r="L84" s="48"/>
      <c r="M84" s="48"/>
      <c r="N84" s="48"/>
      <c r="O84" s="48"/>
      <c r="P84" s="6" t="s">
        <v>2</v>
      </c>
      <c r="Q84" s="48" t="s">
        <v>3</v>
      </c>
      <c r="R84" s="48"/>
      <c r="S84" s="48"/>
      <c r="T84" s="48"/>
      <c r="U84" s="48"/>
      <c r="V84" s="48"/>
      <c r="W84" s="48"/>
      <c r="X84" s="48"/>
      <c r="Y84" s="48"/>
      <c r="Z84" s="6" t="s">
        <v>4</v>
      </c>
      <c r="AA84" s="6" t="s">
        <v>5</v>
      </c>
      <c r="AB84" s="6" t="s">
        <v>6</v>
      </c>
      <c r="AC84" s="6" t="s">
        <v>6</v>
      </c>
      <c r="AD84" s="49" t="s">
        <v>7</v>
      </c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26"/>
      <c r="AR84" s="26"/>
    </row>
    <row r="85" spans="2:44" ht="15">
      <c r="B85" s="50" t="s">
        <v>134</v>
      </c>
      <c r="C85" s="50"/>
      <c r="D85" s="51" t="s">
        <v>9</v>
      </c>
      <c r="E85" s="51"/>
      <c r="F85" s="7" t="s">
        <v>10</v>
      </c>
      <c r="G85" s="8" t="s">
        <v>11</v>
      </c>
      <c r="H85" s="52" t="s">
        <v>12</v>
      </c>
      <c r="I85" s="52" t="s">
        <v>168</v>
      </c>
      <c r="J85" s="52" t="s">
        <v>169</v>
      </c>
      <c r="K85" s="52" t="s">
        <v>170</v>
      </c>
      <c r="L85" s="52" t="s">
        <v>171</v>
      </c>
      <c r="M85" s="53" t="s">
        <v>13</v>
      </c>
      <c r="N85" s="53" t="s">
        <v>14</v>
      </c>
      <c r="O85" s="53" t="s">
        <v>15</v>
      </c>
      <c r="P85" s="10" t="s">
        <v>16</v>
      </c>
      <c r="Q85" s="8" t="s">
        <v>11</v>
      </c>
      <c r="R85" s="52" t="s">
        <v>12</v>
      </c>
      <c r="S85" s="52" t="s">
        <v>168</v>
      </c>
      <c r="T85" s="52" t="s">
        <v>169</v>
      </c>
      <c r="U85" s="52" t="s">
        <v>170</v>
      </c>
      <c r="V85" s="52" t="s">
        <v>171</v>
      </c>
      <c r="W85" s="53" t="s">
        <v>13</v>
      </c>
      <c r="X85" s="53" t="s">
        <v>14</v>
      </c>
      <c r="Y85" s="53" t="s">
        <v>15</v>
      </c>
      <c r="Z85" s="10" t="s">
        <v>17</v>
      </c>
      <c r="AA85" s="52" t="s">
        <v>171</v>
      </c>
      <c r="AB85" s="52" t="s">
        <v>169</v>
      </c>
      <c r="AC85" s="53" t="s">
        <v>12</v>
      </c>
      <c r="AD85" s="9" t="s">
        <v>18</v>
      </c>
      <c r="AE85" s="9" t="s">
        <v>19</v>
      </c>
      <c r="AF85" s="9" t="s">
        <v>20</v>
      </c>
      <c r="AG85" s="9" t="s">
        <v>21</v>
      </c>
      <c r="AH85" s="9" t="s">
        <v>22</v>
      </c>
      <c r="AI85" s="11" t="s">
        <v>23</v>
      </c>
      <c r="AJ85" s="11" t="s">
        <v>24</v>
      </c>
      <c r="AK85" s="11" t="s">
        <v>25</v>
      </c>
      <c r="AL85" s="11" t="s">
        <v>26</v>
      </c>
      <c r="AM85" s="11" t="s">
        <v>27</v>
      </c>
      <c r="AN85" s="11" t="s">
        <v>28</v>
      </c>
      <c r="AO85" s="9" t="s">
        <v>29</v>
      </c>
      <c r="AP85" s="9" t="s">
        <v>30</v>
      </c>
      <c r="AQ85" s="26"/>
      <c r="AR85" s="26"/>
    </row>
    <row r="86" spans="2:44">
      <c r="B86" s="12" t="s">
        <v>31</v>
      </c>
      <c r="C86" s="13" t="s">
        <v>32</v>
      </c>
      <c r="D86" s="13" t="s">
        <v>33</v>
      </c>
      <c r="E86" s="13" t="s">
        <v>34</v>
      </c>
      <c r="F86" s="14" t="s">
        <v>35</v>
      </c>
      <c r="G86" s="15" t="s">
        <v>36</v>
      </c>
      <c r="H86" s="13" t="s">
        <v>36</v>
      </c>
      <c r="I86" s="44" t="s">
        <v>37</v>
      </c>
      <c r="J86" s="44"/>
      <c r="K86" s="13" t="s">
        <v>38</v>
      </c>
      <c r="L86" s="13" t="s">
        <v>39</v>
      </c>
      <c r="M86" s="45" t="s">
        <v>40</v>
      </c>
      <c r="N86" s="45"/>
      <c r="O86" s="16" t="s">
        <v>41</v>
      </c>
      <c r="P86" s="16" t="s">
        <v>42</v>
      </c>
      <c r="Q86" s="15" t="s">
        <v>36</v>
      </c>
      <c r="R86" s="13" t="s">
        <v>36</v>
      </c>
      <c r="S86" s="44" t="s">
        <v>37</v>
      </c>
      <c r="T86" s="44"/>
      <c r="U86" s="13" t="s">
        <v>38</v>
      </c>
      <c r="V86" s="13" t="s">
        <v>39</v>
      </c>
      <c r="W86" s="45" t="s">
        <v>40</v>
      </c>
      <c r="X86" s="45"/>
      <c r="Y86" s="16" t="s">
        <v>41</v>
      </c>
      <c r="Z86" s="16" t="s">
        <v>42</v>
      </c>
      <c r="AA86" s="13" t="s">
        <v>39</v>
      </c>
      <c r="AB86" s="16" t="s">
        <v>43</v>
      </c>
      <c r="AC86" s="16" t="s">
        <v>43</v>
      </c>
      <c r="AD86" s="17" t="s">
        <v>36</v>
      </c>
      <c r="AE86" s="17" t="s">
        <v>36</v>
      </c>
      <c r="AF86" s="17" t="s">
        <v>36</v>
      </c>
      <c r="AG86" s="17" t="s">
        <v>36</v>
      </c>
      <c r="AH86" s="17" t="s">
        <v>36</v>
      </c>
      <c r="AI86" s="17" t="s">
        <v>36</v>
      </c>
      <c r="AJ86" s="17" t="s">
        <v>36</v>
      </c>
      <c r="AK86" s="17" t="s">
        <v>36</v>
      </c>
      <c r="AL86" s="17" t="s">
        <v>36</v>
      </c>
      <c r="AM86" s="17" t="s">
        <v>36</v>
      </c>
      <c r="AN86" s="17" t="s">
        <v>36</v>
      </c>
      <c r="AO86" s="17" t="s">
        <v>36</v>
      </c>
      <c r="AP86" s="17" t="s">
        <v>36</v>
      </c>
      <c r="AQ86" s="26"/>
      <c r="AR86" s="26"/>
    </row>
    <row r="87" spans="2:44">
      <c r="B87" s="35" t="s">
        <v>135</v>
      </c>
      <c r="C87" s="19" t="s">
        <v>45</v>
      </c>
      <c r="D87" s="19" t="s">
        <v>46</v>
      </c>
      <c r="E87" s="19" t="s">
        <v>47</v>
      </c>
      <c r="F87" s="20">
        <v>6477.8</v>
      </c>
      <c r="G87" s="18">
        <v>6.4484126984157282</v>
      </c>
      <c r="H87" s="21">
        <v>3.95</v>
      </c>
      <c r="I87" s="22">
        <v>2.86</v>
      </c>
      <c r="J87" s="22">
        <v>3.95</v>
      </c>
      <c r="K87" s="22">
        <v>0.5</v>
      </c>
      <c r="L87" s="18">
        <v>441</v>
      </c>
      <c r="M87" s="23">
        <f t="shared" ref="M87:M94" si="22">I87/H87*100</f>
        <v>72.405063291139243</v>
      </c>
      <c r="N87" s="23">
        <f t="shared" ref="N87:N94" si="23">J87*100/H87</f>
        <v>100</v>
      </c>
      <c r="O87" s="23">
        <f t="shared" ref="O87:O94" si="24">K87*100/H87</f>
        <v>12.658227848101266</v>
      </c>
      <c r="P87" s="24">
        <v>6.370719602977668</v>
      </c>
      <c r="Q87" s="18">
        <v>4.6488625123613181</v>
      </c>
      <c r="R87" s="21">
        <v>3.57</v>
      </c>
      <c r="S87" s="22">
        <v>0.05</v>
      </c>
      <c r="T87" s="22">
        <v>2.61</v>
      </c>
      <c r="U87" s="22">
        <v>0.28000000000000003</v>
      </c>
      <c r="V87" s="18">
        <v>444</v>
      </c>
      <c r="W87" s="23">
        <f t="shared" ref="W87:W94" si="25">S87/R87*100</f>
        <v>1.400560224089636</v>
      </c>
      <c r="X87" s="23">
        <f t="shared" ref="X87:X94" si="26">T87*100/R87</f>
        <v>73.109243697479002</v>
      </c>
      <c r="Y87" s="23">
        <f t="shared" ref="Y87:Y94" si="27">U87*100/R87</f>
        <v>7.8431372549019622</v>
      </c>
      <c r="Z87" s="24">
        <f t="shared" si="18"/>
        <v>4.2000000000000011</v>
      </c>
      <c r="AA87" s="23">
        <f t="shared" si="19"/>
        <v>3</v>
      </c>
      <c r="AB87" s="23">
        <f t="shared" si="20"/>
        <v>33.924050632911403</v>
      </c>
      <c r="AC87" s="23">
        <f t="shared" si="21"/>
        <v>9.6202531645569707</v>
      </c>
      <c r="AD87" s="38">
        <v>7.73</v>
      </c>
      <c r="AE87" s="38"/>
      <c r="AF87" s="38"/>
      <c r="AG87" s="38">
        <v>0</v>
      </c>
      <c r="AH87" s="38">
        <v>3.11</v>
      </c>
      <c r="AI87" s="38">
        <v>3.37</v>
      </c>
      <c r="AJ87" s="38"/>
      <c r="AK87" s="38">
        <v>30.2</v>
      </c>
      <c r="AL87" s="38">
        <v>3.76</v>
      </c>
      <c r="AM87" s="38">
        <v>9.26</v>
      </c>
      <c r="AN87" s="38"/>
      <c r="AO87" s="38">
        <v>11.41</v>
      </c>
      <c r="AP87" s="38">
        <v>31.17</v>
      </c>
      <c r="AQ87" s="26"/>
      <c r="AR87" s="26"/>
    </row>
    <row r="88" spans="2:44">
      <c r="B88" s="36" t="s">
        <v>136</v>
      </c>
      <c r="C88" s="28" t="s">
        <v>45</v>
      </c>
      <c r="D88" s="28" t="s">
        <v>46</v>
      </c>
      <c r="E88" s="28" t="s">
        <v>47</v>
      </c>
      <c r="F88" s="29">
        <v>6512.8</v>
      </c>
      <c r="G88" s="27">
        <v>5.7170542635618604</v>
      </c>
      <c r="H88" s="30">
        <v>2.8</v>
      </c>
      <c r="I88" s="31">
        <v>2.4900000000000002</v>
      </c>
      <c r="J88" s="31">
        <v>3.76</v>
      </c>
      <c r="K88" s="31">
        <v>0.47</v>
      </c>
      <c r="L88" s="27">
        <v>452</v>
      </c>
      <c r="M88" s="32">
        <f t="shared" si="22"/>
        <v>88.928571428571445</v>
      </c>
      <c r="N88" s="32">
        <f t="shared" si="23"/>
        <v>134.28571428571431</v>
      </c>
      <c r="O88" s="32">
        <f t="shared" si="24"/>
        <v>16.785714285714288</v>
      </c>
      <c r="P88" s="33">
        <v>5.7248031496062994</v>
      </c>
      <c r="Q88" s="27">
        <v>3.5611164581319077</v>
      </c>
      <c r="R88" s="30">
        <v>2.33</v>
      </c>
      <c r="S88" s="31">
        <v>0.1</v>
      </c>
      <c r="T88" s="31">
        <v>1.85</v>
      </c>
      <c r="U88" s="31">
        <v>0.27</v>
      </c>
      <c r="V88" s="27">
        <v>457</v>
      </c>
      <c r="W88" s="32">
        <f t="shared" si="25"/>
        <v>4.2918454935622314</v>
      </c>
      <c r="X88" s="32">
        <f t="shared" si="26"/>
        <v>79.399141630901283</v>
      </c>
      <c r="Y88" s="32">
        <f t="shared" si="27"/>
        <v>11.587982832618025</v>
      </c>
      <c r="Z88" s="33">
        <f t="shared" si="18"/>
        <v>4.4000000000000004</v>
      </c>
      <c r="AA88" s="32">
        <f t="shared" si="19"/>
        <v>5</v>
      </c>
      <c r="AB88" s="32">
        <f t="shared" si="20"/>
        <v>50.797872340425535</v>
      </c>
      <c r="AC88" s="32">
        <f t="shared" si="21"/>
        <v>16.785714285714278</v>
      </c>
      <c r="AD88" s="31">
        <v>5.25</v>
      </c>
      <c r="AE88" s="31"/>
      <c r="AF88" s="31"/>
      <c r="AG88" s="31">
        <v>0.23</v>
      </c>
      <c r="AH88" s="31">
        <v>3.7</v>
      </c>
      <c r="AI88" s="31">
        <v>8.17</v>
      </c>
      <c r="AJ88" s="31"/>
      <c r="AK88" s="31">
        <v>32.76</v>
      </c>
      <c r="AL88" s="31">
        <v>3.04</v>
      </c>
      <c r="AM88" s="31">
        <v>9.52</v>
      </c>
      <c r="AN88" s="31"/>
      <c r="AO88" s="31">
        <v>2.73</v>
      </c>
      <c r="AP88" s="31">
        <v>34.590000000000003</v>
      </c>
      <c r="AQ88" s="26"/>
      <c r="AR88" s="26"/>
    </row>
    <row r="89" spans="2:44">
      <c r="B89" s="35" t="s">
        <v>137</v>
      </c>
      <c r="C89" s="19" t="s">
        <v>51</v>
      </c>
      <c r="D89" s="19" t="s">
        <v>167</v>
      </c>
      <c r="E89" s="19" t="s">
        <v>47</v>
      </c>
      <c r="F89" s="20">
        <v>6614.1</v>
      </c>
      <c r="G89" s="18">
        <v>52.144899904674261</v>
      </c>
      <c r="H89" s="21">
        <v>3.2</v>
      </c>
      <c r="I89" s="22">
        <v>1.8</v>
      </c>
      <c r="J89" s="22">
        <v>4.6399999999999997</v>
      </c>
      <c r="K89" s="22">
        <v>0.6</v>
      </c>
      <c r="L89" s="18">
        <v>452</v>
      </c>
      <c r="M89" s="23">
        <f t="shared" si="22"/>
        <v>56.25</v>
      </c>
      <c r="N89" s="23">
        <f t="shared" si="23"/>
        <v>144.99999999999997</v>
      </c>
      <c r="O89" s="23">
        <f t="shared" si="24"/>
        <v>18.75</v>
      </c>
      <c r="P89" s="24">
        <v>5.2813704496787999</v>
      </c>
      <c r="Q89" s="18">
        <v>51.690821256041389</v>
      </c>
      <c r="R89" s="21">
        <v>2.79</v>
      </c>
      <c r="S89" s="22">
        <v>0.02</v>
      </c>
      <c r="T89" s="22">
        <v>3.09</v>
      </c>
      <c r="U89" s="22">
        <v>0.23</v>
      </c>
      <c r="V89" s="18">
        <v>455</v>
      </c>
      <c r="W89" s="23">
        <f t="shared" si="25"/>
        <v>0.71684587813620071</v>
      </c>
      <c r="X89" s="23">
        <f t="shared" si="26"/>
        <v>110.75268817204301</v>
      </c>
      <c r="Y89" s="23">
        <f t="shared" si="27"/>
        <v>8.2437275985663074</v>
      </c>
      <c r="Z89" s="24">
        <f t="shared" si="18"/>
        <v>3.3499999999999996</v>
      </c>
      <c r="AA89" s="23">
        <f t="shared" si="19"/>
        <v>3</v>
      </c>
      <c r="AB89" s="23">
        <f t="shared" si="20"/>
        <v>33.405172413793096</v>
      </c>
      <c r="AC89" s="23">
        <f t="shared" si="21"/>
        <v>12.812500000000004</v>
      </c>
      <c r="AD89" s="22">
        <v>3.93</v>
      </c>
      <c r="AE89" s="22"/>
      <c r="AF89" s="22">
        <v>0.91</v>
      </c>
      <c r="AG89" s="22">
        <v>57.83</v>
      </c>
      <c r="AH89" s="22"/>
      <c r="AI89" s="22">
        <v>3.42</v>
      </c>
      <c r="AJ89" s="22"/>
      <c r="AK89" s="22">
        <v>9.08</v>
      </c>
      <c r="AL89" s="22"/>
      <c r="AM89" s="22">
        <v>5.87</v>
      </c>
      <c r="AN89" s="22">
        <v>1.2</v>
      </c>
      <c r="AO89" s="22">
        <v>2.88</v>
      </c>
      <c r="AP89" s="22">
        <v>14.88</v>
      </c>
      <c r="AQ89" s="26"/>
      <c r="AR89" s="26"/>
    </row>
    <row r="90" spans="2:44">
      <c r="B90" s="35" t="s">
        <v>138</v>
      </c>
      <c r="C90" s="19" t="s">
        <v>60</v>
      </c>
      <c r="D90" s="19" t="s">
        <v>167</v>
      </c>
      <c r="E90" s="19" t="s">
        <v>47</v>
      </c>
      <c r="F90" s="20">
        <v>6676.4</v>
      </c>
      <c r="G90" s="18">
        <v>52.798507462683894</v>
      </c>
      <c r="H90" s="21">
        <v>3.64</v>
      </c>
      <c r="I90" s="22">
        <v>1.66</v>
      </c>
      <c r="J90" s="22">
        <v>5.3</v>
      </c>
      <c r="K90" s="22">
        <v>0.54</v>
      </c>
      <c r="L90" s="18">
        <v>454</v>
      </c>
      <c r="M90" s="23">
        <f t="shared" si="22"/>
        <v>45.604395604395606</v>
      </c>
      <c r="N90" s="23">
        <f t="shared" si="23"/>
        <v>145.60439560439559</v>
      </c>
      <c r="O90" s="23">
        <f t="shared" si="24"/>
        <v>14.835164835164834</v>
      </c>
      <c r="P90" s="24">
        <v>3.761522633744856</v>
      </c>
      <c r="Q90" s="18">
        <v>52.935606060604727</v>
      </c>
      <c r="R90" s="21">
        <v>3.31</v>
      </c>
      <c r="S90" s="22">
        <v>0.05</v>
      </c>
      <c r="T90" s="22">
        <v>3.81</v>
      </c>
      <c r="U90" s="22">
        <v>0.21</v>
      </c>
      <c r="V90" s="18">
        <v>458</v>
      </c>
      <c r="W90" s="23">
        <f t="shared" si="25"/>
        <v>1.5105740181268883</v>
      </c>
      <c r="X90" s="23">
        <f t="shared" si="26"/>
        <v>115.10574018126889</v>
      </c>
      <c r="Y90" s="23">
        <f t="shared" si="27"/>
        <v>6.3444108761329305</v>
      </c>
      <c r="Z90" s="24">
        <f t="shared" si="18"/>
        <v>3.15</v>
      </c>
      <c r="AA90" s="23">
        <f t="shared" si="19"/>
        <v>4</v>
      </c>
      <c r="AB90" s="23">
        <f t="shared" si="20"/>
        <v>28.113207547169811</v>
      </c>
      <c r="AC90" s="23">
        <f t="shared" si="21"/>
        <v>9.0659340659340675</v>
      </c>
      <c r="AD90" s="22">
        <v>3.18</v>
      </c>
      <c r="AE90" s="22"/>
      <c r="AF90" s="22">
        <v>1.79</v>
      </c>
      <c r="AG90" s="22">
        <v>58.42</v>
      </c>
      <c r="AH90" s="22"/>
      <c r="AI90" s="22">
        <v>2.16</v>
      </c>
      <c r="AJ90" s="22"/>
      <c r="AK90" s="22">
        <v>9.5299999999999994</v>
      </c>
      <c r="AL90" s="22"/>
      <c r="AM90" s="22">
        <v>6.18</v>
      </c>
      <c r="AN90" s="22">
        <v>1.29</v>
      </c>
      <c r="AO90" s="22">
        <v>3.38</v>
      </c>
      <c r="AP90" s="22">
        <v>14.07</v>
      </c>
      <c r="AQ90" s="26"/>
      <c r="AR90" s="26"/>
    </row>
    <row r="91" spans="2:44">
      <c r="B91" s="35" t="s">
        <v>139</v>
      </c>
      <c r="C91" s="19" t="s">
        <v>66</v>
      </c>
      <c r="D91" s="19" t="s">
        <v>167</v>
      </c>
      <c r="E91" s="19" t="s">
        <v>47</v>
      </c>
      <c r="F91" s="20">
        <v>6740.1</v>
      </c>
      <c r="G91" s="18">
        <v>45.419847328249439</v>
      </c>
      <c r="H91" s="21">
        <v>2.33</v>
      </c>
      <c r="I91" s="22">
        <v>1.91</v>
      </c>
      <c r="J91" s="22">
        <v>3.79</v>
      </c>
      <c r="K91" s="22">
        <v>0.65</v>
      </c>
      <c r="L91" s="18">
        <v>448</v>
      </c>
      <c r="M91" s="23">
        <f t="shared" si="22"/>
        <v>81.974248927038616</v>
      </c>
      <c r="N91" s="23">
        <f t="shared" si="23"/>
        <v>162.66094420600857</v>
      </c>
      <c r="O91" s="23">
        <f t="shared" si="24"/>
        <v>27.896995708154506</v>
      </c>
      <c r="P91" s="24">
        <v>5.5318944844124696</v>
      </c>
      <c r="Q91" s="18">
        <v>44.412331406553974</v>
      </c>
      <c r="R91" s="21">
        <v>2</v>
      </c>
      <c r="S91" s="22">
        <v>7.0000000000000007E-2</v>
      </c>
      <c r="T91" s="22">
        <v>1.55</v>
      </c>
      <c r="U91" s="22">
        <v>0.22</v>
      </c>
      <c r="V91" s="18">
        <v>456</v>
      </c>
      <c r="W91" s="23">
        <f t="shared" si="25"/>
        <v>3.5000000000000004</v>
      </c>
      <c r="X91" s="23">
        <f t="shared" si="26"/>
        <v>77.5</v>
      </c>
      <c r="Y91" s="23">
        <f t="shared" si="27"/>
        <v>11</v>
      </c>
      <c r="Z91" s="24">
        <f t="shared" si="18"/>
        <v>4.1500000000000004</v>
      </c>
      <c r="AA91" s="23">
        <f t="shared" si="19"/>
        <v>8</v>
      </c>
      <c r="AB91" s="23">
        <f t="shared" si="20"/>
        <v>59.102902374670187</v>
      </c>
      <c r="AC91" s="23">
        <f t="shared" si="21"/>
        <v>14.163090128755368</v>
      </c>
      <c r="AD91" s="22">
        <v>3.08</v>
      </c>
      <c r="AE91" s="22">
        <v>1.92</v>
      </c>
      <c r="AF91" s="22">
        <v>2.44</v>
      </c>
      <c r="AG91" s="22">
        <v>49.23</v>
      </c>
      <c r="AH91" s="22"/>
      <c r="AI91" s="22">
        <v>0.41</v>
      </c>
      <c r="AJ91" s="22"/>
      <c r="AK91" s="22">
        <v>11.04</v>
      </c>
      <c r="AL91" s="22"/>
      <c r="AM91" s="22">
        <v>6.71</v>
      </c>
      <c r="AN91" s="22">
        <v>0.55000000000000004</v>
      </c>
      <c r="AO91" s="22">
        <v>7.61</v>
      </c>
      <c r="AP91" s="22">
        <v>17.010000000000002</v>
      </c>
      <c r="AQ91" s="26"/>
      <c r="AR91" s="26"/>
    </row>
    <row r="92" spans="2:44">
      <c r="B92" s="35" t="s">
        <v>140</v>
      </c>
      <c r="C92" s="19" t="s">
        <v>66</v>
      </c>
      <c r="D92" s="19" t="s">
        <v>167</v>
      </c>
      <c r="E92" s="19" t="s">
        <v>47</v>
      </c>
      <c r="F92" s="20">
        <v>6743.5</v>
      </c>
      <c r="G92" s="18">
        <v>47.71622934887997</v>
      </c>
      <c r="H92" s="21">
        <v>4.53</v>
      </c>
      <c r="I92" s="22">
        <v>2.08</v>
      </c>
      <c r="J92" s="22">
        <v>6.32</v>
      </c>
      <c r="K92" s="22">
        <v>0.62</v>
      </c>
      <c r="L92" s="18">
        <v>455</v>
      </c>
      <c r="M92" s="23">
        <f t="shared" si="22"/>
        <v>45.916114790286976</v>
      </c>
      <c r="N92" s="23">
        <f t="shared" si="23"/>
        <v>139.51434878587196</v>
      </c>
      <c r="O92" s="23">
        <f t="shared" si="24"/>
        <v>13.68653421633554</v>
      </c>
      <c r="P92" s="24">
        <v>4.4955555555555557</v>
      </c>
      <c r="Q92" s="18">
        <v>49.620493358633212</v>
      </c>
      <c r="R92" s="21">
        <v>4.1100000000000003</v>
      </c>
      <c r="S92" s="22">
        <v>0.04</v>
      </c>
      <c r="T92" s="22">
        <v>4.6500000000000004</v>
      </c>
      <c r="U92" s="22">
        <v>0.15</v>
      </c>
      <c r="V92" s="18">
        <v>456</v>
      </c>
      <c r="W92" s="23">
        <f t="shared" si="25"/>
        <v>0.97323600973236013</v>
      </c>
      <c r="X92" s="23">
        <f t="shared" si="26"/>
        <v>113.13868613138686</v>
      </c>
      <c r="Y92" s="23">
        <f t="shared" si="27"/>
        <v>3.6496350364963499</v>
      </c>
      <c r="Z92" s="24">
        <f t="shared" si="18"/>
        <v>3.75</v>
      </c>
      <c r="AA92" s="23">
        <f t="shared" si="19"/>
        <v>1</v>
      </c>
      <c r="AB92" s="23">
        <f t="shared" si="20"/>
        <v>26.424050632911388</v>
      </c>
      <c r="AC92" s="23">
        <f t="shared" si="21"/>
        <v>9.2715231788079446</v>
      </c>
      <c r="AD92" s="22">
        <v>2.14</v>
      </c>
      <c r="AE92" s="22">
        <v>1.04</v>
      </c>
      <c r="AF92" s="22">
        <v>0.65</v>
      </c>
      <c r="AG92" s="22">
        <v>59.12</v>
      </c>
      <c r="AH92" s="22"/>
      <c r="AI92" s="22">
        <v>0.27</v>
      </c>
      <c r="AJ92" s="22"/>
      <c r="AK92" s="22">
        <v>12.22</v>
      </c>
      <c r="AL92" s="22"/>
      <c r="AM92" s="22">
        <v>4.38</v>
      </c>
      <c r="AN92" s="22">
        <v>0.45</v>
      </c>
      <c r="AO92" s="22">
        <v>3.8</v>
      </c>
      <c r="AP92" s="22">
        <v>15.93</v>
      </c>
      <c r="AQ92" s="26"/>
      <c r="AR92" s="26"/>
    </row>
    <row r="93" spans="2:44">
      <c r="B93" s="35" t="s">
        <v>141</v>
      </c>
      <c r="C93" s="19" t="s">
        <v>66</v>
      </c>
      <c r="D93" s="19" t="s">
        <v>69</v>
      </c>
      <c r="E93" s="19" t="s">
        <v>47</v>
      </c>
      <c r="F93" s="20">
        <v>6759.6</v>
      </c>
      <c r="G93" s="18">
        <v>26.959847036329275</v>
      </c>
      <c r="H93" s="21">
        <v>3.72</v>
      </c>
      <c r="I93" s="22">
        <v>0.91</v>
      </c>
      <c r="J93" s="22">
        <v>5</v>
      </c>
      <c r="K93" s="22">
        <v>0.43</v>
      </c>
      <c r="L93" s="18">
        <v>456</v>
      </c>
      <c r="M93" s="23">
        <f t="shared" si="22"/>
        <v>24.462365591397848</v>
      </c>
      <c r="N93" s="23">
        <f t="shared" si="23"/>
        <v>134.40860215053763</v>
      </c>
      <c r="O93" s="23">
        <f t="shared" si="24"/>
        <v>11.559139784946236</v>
      </c>
      <c r="P93" s="24">
        <v>1.7638253638253638</v>
      </c>
      <c r="Q93" s="18">
        <v>28.279069767447073</v>
      </c>
      <c r="R93" s="21">
        <v>3.59</v>
      </c>
      <c r="S93" s="22">
        <v>7.0000000000000007E-2</v>
      </c>
      <c r="T93" s="22">
        <v>4.3099999999999996</v>
      </c>
      <c r="U93" s="22">
        <v>0.17</v>
      </c>
      <c r="V93" s="18">
        <v>456</v>
      </c>
      <c r="W93" s="23">
        <f t="shared" si="25"/>
        <v>1.9498607242339836</v>
      </c>
      <c r="X93" s="23">
        <f t="shared" si="26"/>
        <v>120.05571030640668</v>
      </c>
      <c r="Y93" s="23">
        <f t="shared" si="27"/>
        <v>4.7353760445682456</v>
      </c>
      <c r="Z93" s="24">
        <f t="shared" si="18"/>
        <v>1.6000000000000005</v>
      </c>
      <c r="AA93" s="23">
        <f t="shared" si="19"/>
        <v>0</v>
      </c>
      <c r="AB93" s="23">
        <f t="shared" si="20"/>
        <v>13.800000000000006</v>
      </c>
      <c r="AC93" s="23">
        <f t="shared" si="21"/>
        <v>3.4946236559139874</v>
      </c>
      <c r="AD93" s="22">
        <v>4.38</v>
      </c>
      <c r="AE93" s="22"/>
      <c r="AF93" s="22">
        <v>0.52</v>
      </c>
      <c r="AG93" s="22">
        <v>34.380000000000003</v>
      </c>
      <c r="AH93" s="22"/>
      <c r="AI93" s="22">
        <v>1.29</v>
      </c>
      <c r="AJ93" s="22"/>
      <c r="AK93" s="22">
        <v>23.33</v>
      </c>
      <c r="AL93" s="22">
        <v>9.1999999999999993</v>
      </c>
      <c r="AM93" s="22">
        <v>9.11</v>
      </c>
      <c r="AN93" s="22"/>
      <c r="AO93" s="22">
        <v>5.2</v>
      </c>
      <c r="AP93" s="22">
        <v>12.6</v>
      </c>
      <c r="AQ93" s="26"/>
      <c r="AR93" s="26"/>
    </row>
    <row r="94" spans="2:44">
      <c r="B94" s="36" t="s">
        <v>142</v>
      </c>
      <c r="C94" s="28" t="s">
        <v>71</v>
      </c>
      <c r="D94" s="28" t="s">
        <v>69</v>
      </c>
      <c r="E94" s="28" t="s">
        <v>47</v>
      </c>
      <c r="F94" s="29">
        <v>6803.9</v>
      </c>
      <c r="G94" s="27">
        <v>24.951644100576519</v>
      </c>
      <c r="H94" s="30">
        <v>1.18</v>
      </c>
      <c r="I94" s="31">
        <v>0.21</v>
      </c>
      <c r="J94" s="31">
        <v>0.4</v>
      </c>
      <c r="K94" s="31">
        <v>0.33</v>
      </c>
      <c r="L94" s="27">
        <v>438</v>
      </c>
      <c r="M94" s="32">
        <f t="shared" si="22"/>
        <v>17.796610169491526</v>
      </c>
      <c r="N94" s="32">
        <f t="shared" si="23"/>
        <v>33.898305084745765</v>
      </c>
      <c r="O94" s="32">
        <f t="shared" si="24"/>
        <v>27.966101694915256</v>
      </c>
      <c r="P94" s="33">
        <v>1.1794554455445545</v>
      </c>
      <c r="Q94" s="27">
        <v>25.123152709359108</v>
      </c>
      <c r="R94" s="30">
        <v>1.1200000000000001</v>
      </c>
      <c r="S94" s="31">
        <v>0.03</v>
      </c>
      <c r="T94" s="31">
        <v>0.21</v>
      </c>
      <c r="U94" s="31">
        <v>0.28000000000000003</v>
      </c>
      <c r="V94" s="27">
        <v>445</v>
      </c>
      <c r="W94" s="32">
        <f t="shared" si="25"/>
        <v>2.6785714285714279</v>
      </c>
      <c r="X94" s="32">
        <f t="shared" si="26"/>
        <v>18.749999999999996</v>
      </c>
      <c r="Y94" s="32">
        <f t="shared" si="27"/>
        <v>25</v>
      </c>
      <c r="Z94" s="24">
        <f t="shared" si="18"/>
        <v>0.4</v>
      </c>
      <c r="AA94" s="32">
        <f t="shared" si="19"/>
        <v>7</v>
      </c>
      <c r="AB94" s="32">
        <f t="shared" si="20"/>
        <v>47.5</v>
      </c>
      <c r="AC94" s="32">
        <f t="shared" si="21"/>
        <v>5.08474576271185</v>
      </c>
      <c r="AD94" s="31">
        <v>5.97</v>
      </c>
      <c r="AE94" s="31"/>
      <c r="AF94" s="31">
        <v>0</v>
      </c>
      <c r="AG94" s="31">
        <v>17.55</v>
      </c>
      <c r="AH94" s="31">
        <v>1.64</v>
      </c>
      <c r="AI94" s="31">
        <v>12.72</v>
      </c>
      <c r="AJ94" s="31"/>
      <c r="AK94" s="31">
        <v>26.65</v>
      </c>
      <c r="AL94" s="31">
        <v>0.32</v>
      </c>
      <c r="AM94" s="31">
        <v>9.9600000000000009</v>
      </c>
      <c r="AN94" s="31">
        <v>3.58</v>
      </c>
      <c r="AO94" s="31">
        <v>2.8</v>
      </c>
      <c r="AP94" s="31">
        <v>18.8</v>
      </c>
      <c r="AQ94" s="26"/>
      <c r="AR94" s="26"/>
    </row>
    <row r="95" spans="2:44">
      <c r="B95" s="35"/>
      <c r="C95" s="19"/>
      <c r="D95" s="19"/>
      <c r="E95" s="19"/>
      <c r="F95" s="20"/>
      <c r="G95" s="18"/>
      <c r="H95" s="43"/>
      <c r="I95" s="22"/>
      <c r="J95" s="22"/>
      <c r="K95" s="22"/>
      <c r="L95" s="18"/>
      <c r="M95" s="23"/>
      <c r="N95" s="23"/>
      <c r="O95" s="23"/>
      <c r="P95" s="23"/>
      <c r="Q95" s="18"/>
      <c r="R95" s="21"/>
      <c r="S95" s="22"/>
      <c r="T95" s="22"/>
      <c r="U95" s="22"/>
      <c r="V95" s="18"/>
      <c r="W95" s="23"/>
      <c r="X95" s="23"/>
      <c r="Y95" s="23"/>
      <c r="Z95" s="37"/>
      <c r="AA95" s="5"/>
      <c r="AB95" s="5"/>
      <c r="AC95" s="5"/>
      <c r="AQ95" s="26"/>
      <c r="AR95" s="26"/>
    </row>
    <row r="96" spans="2:44">
      <c r="B96" s="47" t="s">
        <v>143</v>
      </c>
      <c r="C96" s="47"/>
      <c r="D96" s="47"/>
      <c r="E96" s="47"/>
      <c r="F96" s="47"/>
      <c r="G96" s="48" t="s">
        <v>1</v>
      </c>
      <c r="H96" s="48"/>
      <c r="I96" s="48"/>
      <c r="J96" s="48"/>
      <c r="K96" s="48"/>
      <c r="L96" s="48"/>
      <c r="M96" s="48"/>
      <c r="N96" s="48"/>
      <c r="O96" s="48"/>
      <c r="P96" s="6" t="s">
        <v>2</v>
      </c>
      <c r="Q96" s="48" t="s">
        <v>3</v>
      </c>
      <c r="R96" s="48"/>
      <c r="S96" s="48"/>
      <c r="T96" s="48"/>
      <c r="U96" s="48"/>
      <c r="V96" s="48"/>
      <c r="W96" s="48"/>
      <c r="X96" s="48"/>
      <c r="Y96" s="48"/>
      <c r="Z96" s="6" t="s">
        <v>4</v>
      </c>
      <c r="AA96" s="6" t="s">
        <v>5</v>
      </c>
      <c r="AB96" s="6" t="s">
        <v>6</v>
      </c>
      <c r="AC96" s="6" t="s">
        <v>6</v>
      </c>
      <c r="AD96" s="49" t="s">
        <v>7</v>
      </c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26"/>
      <c r="AR96" s="26"/>
    </row>
    <row r="97" spans="2:44" ht="15">
      <c r="B97" s="50" t="s">
        <v>144</v>
      </c>
      <c r="C97" s="50"/>
      <c r="D97" s="51" t="s">
        <v>9</v>
      </c>
      <c r="E97" s="51"/>
      <c r="F97" s="7" t="s">
        <v>10</v>
      </c>
      <c r="G97" s="8" t="s">
        <v>11</v>
      </c>
      <c r="H97" s="52" t="s">
        <v>12</v>
      </c>
      <c r="I97" s="52" t="s">
        <v>168</v>
      </c>
      <c r="J97" s="52" t="s">
        <v>169</v>
      </c>
      <c r="K97" s="52" t="s">
        <v>170</v>
      </c>
      <c r="L97" s="52" t="s">
        <v>171</v>
      </c>
      <c r="M97" s="53" t="s">
        <v>13</v>
      </c>
      <c r="N97" s="53" t="s">
        <v>14</v>
      </c>
      <c r="O97" s="53" t="s">
        <v>15</v>
      </c>
      <c r="P97" s="10" t="s">
        <v>16</v>
      </c>
      <c r="Q97" s="8" t="s">
        <v>11</v>
      </c>
      <c r="R97" s="52" t="s">
        <v>12</v>
      </c>
      <c r="S97" s="52" t="s">
        <v>168</v>
      </c>
      <c r="T97" s="52" t="s">
        <v>169</v>
      </c>
      <c r="U97" s="52" t="s">
        <v>170</v>
      </c>
      <c r="V97" s="52" t="s">
        <v>171</v>
      </c>
      <c r="W97" s="53" t="s">
        <v>13</v>
      </c>
      <c r="X97" s="53" t="s">
        <v>14</v>
      </c>
      <c r="Y97" s="53" t="s">
        <v>15</v>
      </c>
      <c r="Z97" s="10" t="s">
        <v>17</v>
      </c>
      <c r="AA97" s="52" t="s">
        <v>171</v>
      </c>
      <c r="AB97" s="52" t="s">
        <v>169</v>
      </c>
      <c r="AC97" s="53" t="s">
        <v>12</v>
      </c>
      <c r="AD97" s="9" t="s">
        <v>18</v>
      </c>
      <c r="AE97" s="9" t="s">
        <v>19</v>
      </c>
      <c r="AF97" s="9" t="s">
        <v>20</v>
      </c>
      <c r="AG97" s="9" t="s">
        <v>21</v>
      </c>
      <c r="AH97" s="9" t="s">
        <v>22</v>
      </c>
      <c r="AI97" s="11" t="s">
        <v>23</v>
      </c>
      <c r="AJ97" s="11" t="s">
        <v>24</v>
      </c>
      <c r="AK97" s="11" t="s">
        <v>25</v>
      </c>
      <c r="AL97" s="11" t="s">
        <v>26</v>
      </c>
      <c r="AM97" s="11" t="s">
        <v>27</v>
      </c>
      <c r="AN97" s="11" t="s">
        <v>28</v>
      </c>
      <c r="AO97" s="9" t="s">
        <v>29</v>
      </c>
      <c r="AP97" s="9" t="s">
        <v>30</v>
      </c>
      <c r="AQ97" s="26"/>
      <c r="AR97" s="26"/>
    </row>
    <row r="98" spans="2:44">
      <c r="B98" s="12" t="s">
        <v>31</v>
      </c>
      <c r="C98" s="13" t="s">
        <v>32</v>
      </c>
      <c r="D98" s="13" t="s">
        <v>33</v>
      </c>
      <c r="E98" s="13" t="s">
        <v>34</v>
      </c>
      <c r="F98" s="14" t="s">
        <v>35</v>
      </c>
      <c r="G98" s="15" t="s">
        <v>36</v>
      </c>
      <c r="H98" s="13" t="s">
        <v>36</v>
      </c>
      <c r="I98" s="44" t="s">
        <v>37</v>
      </c>
      <c r="J98" s="44"/>
      <c r="K98" s="13" t="s">
        <v>38</v>
      </c>
      <c r="L98" s="13" t="s">
        <v>39</v>
      </c>
      <c r="M98" s="45" t="s">
        <v>40</v>
      </c>
      <c r="N98" s="45"/>
      <c r="O98" s="16" t="s">
        <v>41</v>
      </c>
      <c r="P98" s="16" t="s">
        <v>42</v>
      </c>
      <c r="Q98" s="15" t="s">
        <v>36</v>
      </c>
      <c r="R98" s="13" t="s">
        <v>36</v>
      </c>
      <c r="S98" s="44" t="s">
        <v>37</v>
      </c>
      <c r="T98" s="44"/>
      <c r="U98" s="13" t="s">
        <v>38</v>
      </c>
      <c r="V98" s="13" t="s">
        <v>39</v>
      </c>
      <c r="W98" s="45" t="s">
        <v>40</v>
      </c>
      <c r="X98" s="45"/>
      <c r="Y98" s="16" t="s">
        <v>41</v>
      </c>
      <c r="Z98" s="16" t="s">
        <v>42</v>
      </c>
      <c r="AA98" s="13" t="s">
        <v>39</v>
      </c>
      <c r="AB98" s="16" t="s">
        <v>43</v>
      </c>
      <c r="AC98" s="16" t="s">
        <v>43</v>
      </c>
      <c r="AD98" s="17" t="s">
        <v>36</v>
      </c>
      <c r="AE98" s="17" t="s">
        <v>36</v>
      </c>
      <c r="AF98" s="17" t="s">
        <v>36</v>
      </c>
      <c r="AG98" s="17" t="s">
        <v>36</v>
      </c>
      <c r="AH98" s="17" t="s">
        <v>36</v>
      </c>
      <c r="AI98" s="17" t="s">
        <v>36</v>
      </c>
      <c r="AJ98" s="17" t="s">
        <v>36</v>
      </c>
      <c r="AK98" s="17" t="s">
        <v>36</v>
      </c>
      <c r="AL98" s="17" t="s">
        <v>36</v>
      </c>
      <c r="AM98" s="17" t="s">
        <v>36</v>
      </c>
      <c r="AN98" s="17" t="s">
        <v>36</v>
      </c>
      <c r="AO98" s="17" t="s">
        <v>36</v>
      </c>
      <c r="AP98" s="17" t="s">
        <v>36</v>
      </c>
      <c r="AQ98" s="26"/>
      <c r="AR98" s="26"/>
    </row>
    <row r="99" spans="2:44">
      <c r="B99" s="35" t="s">
        <v>145</v>
      </c>
      <c r="C99" s="19" t="s">
        <v>45</v>
      </c>
      <c r="D99" s="19" t="s">
        <v>46</v>
      </c>
      <c r="E99" s="19" t="s">
        <v>47</v>
      </c>
      <c r="F99" s="20">
        <v>6761.5</v>
      </c>
      <c r="G99" s="18">
        <v>3.6345776031411647</v>
      </c>
      <c r="H99" s="21">
        <v>4.6100000000000003</v>
      </c>
      <c r="I99" s="22">
        <v>2.8</v>
      </c>
      <c r="J99" s="22">
        <v>1.44</v>
      </c>
      <c r="K99" s="22">
        <v>0.51</v>
      </c>
      <c r="L99" s="18">
        <v>452</v>
      </c>
      <c r="M99" s="23">
        <f t="shared" ref="M99:M118" si="28">I99/H99*100</f>
        <v>60.737527114967449</v>
      </c>
      <c r="N99" s="23">
        <f t="shared" si="6"/>
        <v>31.23644251626898</v>
      </c>
      <c r="O99" s="23">
        <f t="shared" si="7"/>
        <v>11.062906724511929</v>
      </c>
      <c r="P99" s="24">
        <v>3.837254901960784</v>
      </c>
      <c r="Q99" s="18">
        <v>2.8999064546307962</v>
      </c>
      <c r="R99" s="21">
        <v>4.4000000000000004</v>
      </c>
      <c r="S99" s="22">
        <v>0.14000000000000001</v>
      </c>
      <c r="T99" s="22">
        <v>1.1399999999999999</v>
      </c>
      <c r="U99" s="22">
        <v>0.3</v>
      </c>
      <c r="V99" s="18">
        <v>450</v>
      </c>
      <c r="W99" s="23">
        <f t="shared" ref="W99:W118" si="29">S99/R99*100</f>
        <v>3.1818181818181821</v>
      </c>
      <c r="X99" s="23">
        <f t="shared" si="8"/>
        <v>25.909090909090903</v>
      </c>
      <c r="Y99" s="23">
        <f t="shared" si="9"/>
        <v>6.8181818181818175</v>
      </c>
      <c r="Z99" s="24">
        <f t="shared" si="18"/>
        <v>3.1000000000000005</v>
      </c>
      <c r="AA99" s="23">
        <f t="shared" si="19"/>
        <v>-2</v>
      </c>
      <c r="AB99" s="23">
        <f t="shared" si="20"/>
        <v>20.833333333333336</v>
      </c>
      <c r="AC99" s="23">
        <f t="shared" si="21"/>
        <v>4.5553145336225587</v>
      </c>
      <c r="AD99" s="38">
        <v>7.0419693301049229</v>
      </c>
      <c r="AE99" s="38">
        <v>0</v>
      </c>
      <c r="AF99" s="38">
        <v>0.86763518966908781</v>
      </c>
      <c r="AG99" s="38">
        <v>0.43381759483454391</v>
      </c>
      <c r="AH99" s="38">
        <v>4.5096852300242132</v>
      </c>
      <c r="AI99" s="38">
        <v>1.9975786924939467</v>
      </c>
      <c r="AJ99" s="38">
        <v>0.81719128329297819</v>
      </c>
      <c r="AK99" s="38">
        <v>32.405165456012909</v>
      </c>
      <c r="AL99" s="38">
        <v>3.0669895076674734</v>
      </c>
      <c r="AM99" s="38">
        <v>9.9778046811945114</v>
      </c>
      <c r="AN99" s="38">
        <v>0</v>
      </c>
      <c r="AO99" s="38">
        <v>10.240112994350282</v>
      </c>
      <c r="AP99" s="38">
        <v>28.652138821630345</v>
      </c>
      <c r="AQ99" s="26"/>
      <c r="AR99" s="26"/>
    </row>
    <row r="100" spans="2:44">
      <c r="B100" s="35" t="s">
        <v>146</v>
      </c>
      <c r="C100" s="19" t="s">
        <v>45</v>
      </c>
      <c r="D100" s="19" t="s">
        <v>46</v>
      </c>
      <c r="E100" s="19" t="s">
        <v>47</v>
      </c>
      <c r="F100" s="20">
        <v>6775.7</v>
      </c>
      <c r="G100" s="18">
        <v>7.8947368421086956</v>
      </c>
      <c r="H100" s="21">
        <v>2.39</v>
      </c>
      <c r="I100" s="22">
        <v>1.1100000000000001</v>
      </c>
      <c r="J100" s="22">
        <v>0.82</v>
      </c>
      <c r="K100" s="22">
        <v>0.27</v>
      </c>
      <c r="L100" s="18">
        <v>454</v>
      </c>
      <c r="M100" s="23">
        <f t="shared" si="28"/>
        <v>46.443514644351467</v>
      </c>
      <c r="N100" s="23">
        <f t="shared" si="6"/>
        <v>34.30962343096234</v>
      </c>
      <c r="O100" s="23">
        <f t="shared" si="7"/>
        <v>11.297071129707112</v>
      </c>
      <c r="P100" s="24">
        <v>2.382838283828383</v>
      </c>
      <c r="Q100" s="18">
        <v>4.730368968783127</v>
      </c>
      <c r="R100" s="21">
        <v>2.23</v>
      </c>
      <c r="S100" s="22">
        <v>0.04</v>
      </c>
      <c r="T100" s="22">
        <v>0.54</v>
      </c>
      <c r="U100" s="22">
        <v>0.13</v>
      </c>
      <c r="V100" s="18">
        <v>456</v>
      </c>
      <c r="W100" s="23">
        <f t="shared" si="29"/>
        <v>1.7937219730941705</v>
      </c>
      <c r="X100" s="23">
        <f t="shared" si="8"/>
        <v>24.215246636771301</v>
      </c>
      <c r="Y100" s="23">
        <f t="shared" si="9"/>
        <v>5.8295964125560538</v>
      </c>
      <c r="Z100" s="24">
        <f t="shared" si="18"/>
        <v>1.3900000000000001</v>
      </c>
      <c r="AA100" s="23">
        <f t="shared" si="19"/>
        <v>2</v>
      </c>
      <c r="AB100" s="23">
        <f t="shared" si="20"/>
        <v>34.146341463414629</v>
      </c>
      <c r="AC100" s="23">
        <f t="shared" si="21"/>
        <v>6.694560669456072</v>
      </c>
      <c r="AD100" s="22">
        <v>5.78</v>
      </c>
      <c r="AE100" s="22"/>
      <c r="AF100" s="22">
        <v>0</v>
      </c>
      <c r="AG100" s="22">
        <v>0.22</v>
      </c>
      <c r="AH100" s="22">
        <v>3.45</v>
      </c>
      <c r="AI100" s="22">
        <v>7.55</v>
      </c>
      <c r="AJ100" s="22">
        <v>1.75</v>
      </c>
      <c r="AK100" s="22">
        <v>29.25</v>
      </c>
      <c r="AL100" s="22">
        <v>2.98</v>
      </c>
      <c r="AM100" s="22">
        <v>9.52</v>
      </c>
      <c r="AN100" s="22">
        <v>1.39</v>
      </c>
      <c r="AO100" s="22">
        <v>2.81</v>
      </c>
      <c r="AP100" s="22">
        <v>35.299999999999997</v>
      </c>
      <c r="AQ100" s="26"/>
      <c r="AR100" s="26"/>
    </row>
    <row r="101" spans="2:44">
      <c r="B101" s="36" t="s">
        <v>147</v>
      </c>
      <c r="C101" s="28" t="s">
        <v>45</v>
      </c>
      <c r="D101" s="28" t="s">
        <v>69</v>
      </c>
      <c r="E101" s="28" t="s">
        <v>47</v>
      </c>
      <c r="F101" s="29">
        <v>6794.3</v>
      </c>
      <c r="G101" s="27">
        <v>20.491029272896402</v>
      </c>
      <c r="H101" s="30">
        <v>4.2300000000000004</v>
      </c>
      <c r="I101" s="31">
        <v>2.2999999999999998</v>
      </c>
      <c r="J101" s="31">
        <v>1.99</v>
      </c>
      <c r="K101" s="31">
        <v>0.42</v>
      </c>
      <c r="L101" s="27">
        <v>462</v>
      </c>
      <c r="M101" s="32">
        <f t="shared" si="28"/>
        <v>54.373522458628834</v>
      </c>
      <c r="N101" s="32">
        <f t="shared" si="6"/>
        <v>47.04491725768321</v>
      </c>
      <c r="O101" s="32">
        <f t="shared" si="7"/>
        <v>9.9290780141843964</v>
      </c>
      <c r="P101" s="33">
        <v>3.8107438016528934</v>
      </c>
      <c r="Q101" s="27">
        <v>17.818889970786511</v>
      </c>
      <c r="R101" s="30">
        <v>3.79</v>
      </c>
      <c r="S101" s="31">
        <v>0.08</v>
      </c>
      <c r="T101" s="31">
        <v>1.32</v>
      </c>
      <c r="U101" s="31">
        <v>0.2</v>
      </c>
      <c r="V101" s="27">
        <v>458</v>
      </c>
      <c r="W101" s="32">
        <f t="shared" si="29"/>
        <v>2.1108179419525066</v>
      </c>
      <c r="X101" s="32">
        <f t="shared" si="8"/>
        <v>34.828496042216358</v>
      </c>
      <c r="Y101" s="32">
        <f t="shared" si="9"/>
        <v>5.2770448548812663</v>
      </c>
      <c r="Z101" s="33">
        <f t="shared" si="18"/>
        <v>2.9699999999999998</v>
      </c>
      <c r="AA101" s="32">
        <f t="shared" si="19"/>
        <v>-4</v>
      </c>
      <c r="AB101" s="32">
        <f t="shared" si="20"/>
        <v>33.668341708542712</v>
      </c>
      <c r="AC101" s="32">
        <f t="shared" si="21"/>
        <v>10.401891252955091</v>
      </c>
      <c r="AD101" s="31">
        <v>5.09</v>
      </c>
      <c r="AE101" s="31"/>
      <c r="AF101" s="31">
        <v>0.79</v>
      </c>
      <c r="AG101" s="31">
        <v>18.41</v>
      </c>
      <c r="AH101" s="31">
        <v>1.45</v>
      </c>
      <c r="AI101" s="31">
        <v>4.1900000000000004</v>
      </c>
      <c r="AJ101" s="31"/>
      <c r="AK101" s="31">
        <v>29.51</v>
      </c>
      <c r="AL101" s="31"/>
      <c r="AM101" s="31">
        <v>9.74</v>
      </c>
      <c r="AN101" s="31"/>
      <c r="AO101" s="31">
        <v>4.5599999999999996</v>
      </c>
      <c r="AP101" s="31">
        <v>26.26</v>
      </c>
      <c r="AQ101" s="26"/>
      <c r="AR101" s="26"/>
    </row>
    <row r="102" spans="2:44">
      <c r="B102" s="35" t="s">
        <v>148</v>
      </c>
      <c r="C102" s="19" t="s">
        <v>83</v>
      </c>
      <c r="D102" s="19" t="s">
        <v>166</v>
      </c>
      <c r="E102" s="19" t="s">
        <v>89</v>
      </c>
      <c r="F102" s="20">
        <v>6809.3</v>
      </c>
      <c r="G102" s="18">
        <v>85.100286532952097</v>
      </c>
      <c r="H102" s="21">
        <v>1.7</v>
      </c>
      <c r="I102" s="22">
        <v>1.06</v>
      </c>
      <c r="J102" s="22">
        <v>0.62</v>
      </c>
      <c r="K102" s="22">
        <v>0.43</v>
      </c>
      <c r="L102" s="18">
        <v>452</v>
      </c>
      <c r="M102" s="23">
        <f t="shared" si="28"/>
        <v>62.352941176470587</v>
      </c>
      <c r="N102" s="23">
        <f t="shared" si="6"/>
        <v>36.470588235294116</v>
      </c>
      <c r="O102" s="23">
        <f t="shared" si="7"/>
        <v>25.294117647058822</v>
      </c>
      <c r="P102" s="24">
        <v>2.0299625468164795</v>
      </c>
      <c r="Q102" s="18">
        <v>84.485981308407531</v>
      </c>
      <c r="R102" s="21">
        <v>1.58</v>
      </c>
      <c r="S102" s="22">
        <v>0.04</v>
      </c>
      <c r="T102" s="22">
        <v>0.41</v>
      </c>
      <c r="U102" s="22">
        <v>0.18</v>
      </c>
      <c r="V102" s="18">
        <v>451</v>
      </c>
      <c r="W102" s="23">
        <f t="shared" si="29"/>
        <v>2.5316455696202533</v>
      </c>
      <c r="X102" s="23">
        <f t="shared" si="8"/>
        <v>25.949367088607595</v>
      </c>
      <c r="Y102" s="23">
        <f t="shared" si="9"/>
        <v>11.39240506329114</v>
      </c>
      <c r="Z102" s="24">
        <f t="shared" si="18"/>
        <v>1.2700000000000002</v>
      </c>
      <c r="AA102" s="23">
        <f t="shared" si="19"/>
        <v>-1</v>
      </c>
      <c r="AB102" s="23">
        <f t="shared" si="20"/>
        <v>33.870967741935488</v>
      </c>
      <c r="AC102" s="23">
        <f t="shared" si="21"/>
        <v>7.0588235294117574</v>
      </c>
      <c r="AD102" s="22">
        <v>3.11</v>
      </c>
      <c r="AE102" s="22"/>
      <c r="AF102" s="22">
        <v>1.1599999999999999</v>
      </c>
      <c r="AG102" s="22">
        <v>86.47</v>
      </c>
      <c r="AH102" s="22">
        <v>0</v>
      </c>
      <c r="AI102" s="22"/>
      <c r="AJ102" s="22"/>
      <c r="AK102" s="22">
        <v>3.06</v>
      </c>
      <c r="AL102" s="22"/>
      <c r="AM102" s="22">
        <v>0.64</v>
      </c>
      <c r="AN102" s="22"/>
      <c r="AO102" s="22">
        <v>2.34</v>
      </c>
      <c r="AP102" s="22">
        <v>3.22</v>
      </c>
      <c r="AQ102" s="26"/>
      <c r="AR102" s="26"/>
    </row>
    <row r="103" spans="2:44">
      <c r="B103" s="35" t="s">
        <v>149</v>
      </c>
      <c r="C103" s="19" t="s">
        <v>83</v>
      </c>
      <c r="D103" s="34" t="s">
        <v>165</v>
      </c>
      <c r="E103" s="19" t="s">
        <v>89</v>
      </c>
      <c r="F103" s="20">
        <v>6811.4</v>
      </c>
      <c r="G103" s="18">
        <v>82.865440464668126</v>
      </c>
      <c r="H103" s="21">
        <v>1.86</v>
      </c>
      <c r="I103" s="22">
        <v>0.97</v>
      </c>
      <c r="J103" s="22">
        <v>0.51</v>
      </c>
      <c r="K103" s="22">
        <v>0.5</v>
      </c>
      <c r="L103" s="18">
        <v>453</v>
      </c>
      <c r="M103" s="23">
        <f t="shared" si="28"/>
        <v>52.1505376344086</v>
      </c>
      <c r="N103" s="23">
        <f t="shared" si="6"/>
        <v>27.419354838709676</v>
      </c>
      <c r="O103" s="23">
        <f t="shared" si="7"/>
        <v>26.881720430107524</v>
      </c>
      <c r="P103" s="24">
        <v>1.9407738095238092</v>
      </c>
      <c r="Q103" s="18">
        <v>81.83556405353886</v>
      </c>
      <c r="R103" s="21">
        <v>1.7</v>
      </c>
      <c r="S103" s="22">
        <v>0.03</v>
      </c>
      <c r="T103" s="22">
        <v>0.49</v>
      </c>
      <c r="U103" s="22">
        <v>0.25</v>
      </c>
      <c r="V103" s="18">
        <v>453</v>
      </c>
      <c r="W103" s="23">
        <f t="shared" si="29"/>
        <v>1.7647058823529411</v>
      </c>
      <c r="X103" s="23">
        <f t="shared" si="8"/>
        <v>28.823529411764707</v>
      </c>
      <c r="Y103" s="23">
        <f t="shared" si="9"/>
        <v>14.705882352941178</v>
      </c>
      <c r="Z103" s="24">
        <f t="shared" si="18"/>
        <v>0.99</v>
      </c>
      <c r="AA103" s="23">
        <f t="shared" si="19"/>
        <v>0</v>
      </c>
      <c r="AB103" s="23">
        <f t="shared" si="20"/>
        <v>3.9215686274509838</v>
      </c>
      <c r="AC103" s="23">
        <f t="shared" si="21"/>
        <v>8.6021505376344169</v>
      </c>
      <c r="AD103" s="22">
        <v>3</v>
      </c>
      <c r="AE103" s="22"/>
      <c r="AF103" s="22">
        <v>1.2</v>
      </c>
      <c r="AG103" s="22">
        <v>85.06</v>
      </c>
      <c r="AH103" s="22">
        <v>0</v>
      </c>
      <c r="AI103" s="22"/>
      <c r="AJ103" s="22"/>
      <c r="AK103" s="22">
        <v>2.38</v>
      </c>
      <c r="AL103" s="22"/>
      <c r="AM103" s="22">
        <v>1.46</v>
      </c>
      <c r="AN103" s="22"/>
      <c r="AO103" s="22">
        <v>2.5499999999999998</v>
      </c>
      <c r="AP103" s="22">
        <v>4.3499999999999996</v>
      </c>
      <c r="AQ103" s="26"/>
      <c r="AR103" s="26"/>
    </row>
    <row r="104" spans="2:44">
      <c r="B104" s="35" t="s">
        <v>150</v>
      </c>
      <c r="C104" s="19" t="s">
        <v>83</v>
      </c>
      <c r="D104" s="19" t="s">
        <v>167</v>
      </c>
      <c r="E104" s="19" t="s">
        <v>47</v>
      </c>
      <c r="F104" s="20">
        <v>6824.4</v>
      </c>
      <c r="G104" s="18">
        <v>37.370892018781866</v>
      </c>
      <c r="H104" s="21">
        <v>4.45</v>
      </c>
      <c r="I104" s="22">
        <v>1.76</v>
      </c>
      <c r="J104" s="22">
        <v>0.6</v>
      </c>
      <c r="K104" s="22">
        <v>0.74</v>
      </c>
      <c r="L104" s="18">
        <v>444</v>
      </c>
      <c r="M104" s="23">
        <f t="shared" si="28"/>
        <v>39.550561797752806</v>
      </c>
      <c r="N104" s="23">
        <f t="shared" si="6"/>
        <v>13.48314606741573</v>
      </c>
      <c r="O104" s="23">
        <f t="shared" si="7"/>
        <v>16.629213483146067</v>
      </c>
      <c r="P104" s="24">
        <v>1.8810344827586207</v>
      </c>
      <c r="Q104" s="18">
        <v>35.375494071149419</v>
      </c>
      <c r="R104" s="21">
        <v>4.57</v>
      </c>
      <c r="S104" s="22">
        <v>0.17</v>
      </c>
      <c r="T104" s="22">
        <v>0.71</v>
      </c>
      <c r="U104" s="22">
        <v>0.65</v>
      </c>
      <c r="V104" s="18">
        <v>441</v>
      </c>
      <c r="W104" s="23">
        <f t="shared" si="29"/>
        <v>3.7199124726477026</v>
      </c>
      <c r="X104" s="23">
        <f t="shared" si="8"/>
        <v>15.536105032822757</v>
      </c>
      <c r="Y104" s="23">
        <f t="shared" si="9"/>
        <v>14.223194748358861</v>
      </c>
      <c r="Z104" s="24">
        <f t="shared" si="18"/>
        <v>1.65</v>
      </c>
      <c r="AA104" s="23">
        <f t="shared" si="19"/>
        <v>-3</v>
      </c>
      <c r="AB104" s="23">
        <f t="shared" si="20"/>
        <v>-18.333333333333332</v>
      </c>
      <c r="AC104" s="23">
        <f t="shared" si="21"/>
        <v>-2.6966292134831482</v>
      </c>
      <c r="AD104" s="22">
        <v>5.59</v>
      </c>
      <c r="AE104" s="22"/>
      <c r="AF104" s="22">
        <v>1.67</v>
      </c>
      <c r="AG104" s="22">
        <v>18.46</v>
      </c>
      <c r="AH104" s="22">
        <v>1.07</v>
      </c>
      <c r="AI104" s="22"/>
      <c r="AJ104" s="22">
        <v>16.190000000000001</v>
      </c>
      <c r="AK104" s="22">
        <v>16.09</v>
      </c>
      <c r="AL104" s="22"/>
      <c r="AM104" s="22">
        <v>8.66</v>
      </c>
      <c r="AN104" s="22"/>
      <c r="AO104" s="22">
        <v>20.73</v>
      </c>
      <c r="AP104" s="22">
        <v>11.53</v>
      </c>
      <c r="AQ104" s="26"/>
      <c r="AR104" s="26"/>
    </row>
    <row r="105" spans="2:44">
      <c r="B105" s="35" t="s">
        <v>151</v>
      </c>
      <c r="C105" s="19" t="s">
        <v>51</v>
      </c>
      <c r="D105" s="19" t="s">
        <v>167</v>
      </c>
      <c r="E105" s="19" t="s">
        <v>47</v>
      </c>
      <c r="F105" s="20">
        <v>6838.7</v>
      </c>
      <c r="G105" s="18">
        <v>48.705656759348358</v>
      </c>
      <c r="H105" s="21">
        <v>3.63</v>
      </c>
      <c r="I105" s="22">
        <v>1.65</v>
      </c>
      <c r="J105" s="22">
        <v>1.23</v>
      </c>
      <c r="K105" s="22">
        <v>0.43</v>
      </c>
      <c r="L105" s="18">
        <v>454</v>
      </c>
      <c r="M105" s="23">
        <f t="shared" si="28"/>
        <v>45.454545454545453</v>
      </c>
      <c r="N105" s="23">
        <f t="shared" si="6"/>
        <v>33.884297520661157</v>
      </c>
      <c r="O105" s="23">
        <f t="shared" si="7"/>
        <v>11.84573002754821</v>
      </c>
      <c r="P105" s="24">
        <v>1.8205555555555557</v>
      </c>
      <c r="Q105" s="18">
        <v>48.325358851679482</v>
      </c>
      <c r="R105" s="21">
        <v>3.53</v>
      </c>
      <c r="S105" s="22">
        <v>0.06</v>
      </c>
      <c r="T105" s="22">
        <v>1.06</v>
      </c>
      <c r="U105" s="22">
        <v>0.2</v>
      </c>
      <c r="V105" s="18">
        <v>454</v>
      </c>
      <c r="W105" s="23">
        <f t="shared" si="29"/>
        <v>1.6997167138810201</v>
      </c>
      <c r="X105" s="23">
        <f t="shared" si="8"/>
        <v>30.028328611898019</v>
      </c>
      <c r="Y105" s="23">
        <f t="shared" si="9"/>
        <v>5.6657223796034</v>
      </c>
      <c r="Z105" s="24">
        <f t="shared" si="18"/>
        <v>1.8199999999999998</v>
      </c>
      <c r="AA105" s="23">
        <f t="shared" si="19"/>
        <v>0</v>
      </c>
      <c r="AB105" s="23">
        <f t="shared" si="20"/>
        <v>13.821138211382108</v>
      </c>
      <c r="AC105" s="23">
        <f t="shared" si="21"/>
        <v>2.754820936639121</v>
      </c>
      <c r="AD105" s="22">
        <v>4.3899999999999997</v>
      </c>
      <c r="AE105" s="22"/>
      <c r="AF105" s="22">
        <v>1.33</v>
      </c>
      <c r="AG105" s="22">
        <v>51.79</v>
      </c>
      <c r="AH105" s="22"/>
      <c r="AI105" s="22">
        <v>4.8</v>
      </c>
      <c r="AJ105" s="22"/>
      <c r="AK105" s="22">
        <v>8.24</v>
      </c>
      <c r="AL105" s="22"/>
      <c r="AM105" s="22">
        <v>5.91</v>
      </c>
      <c r="AN105" s="22">
        <v>0.91</v>
      </c>
      <c r="AO105" s="22">
        <v>6.96</v>
      </c>
      <c r="AP105" s="22">
        <v>15.67</v>
      </c>
      <c r="AQ105" s="26"/>
      <c r="AR105" s="26"/>
    </row>
    <row r="106" spans="2:44">
      <c r="B106" s="35" t="s">
        <v>152</v>
      </c>
      <c r="C106" s="19" t="s">
        <v>51</v>
      </c>
      <c r="D106" s="19" t="s">
        <v>167</v>
      </c>
      <c r="E106" s="19" t="s">
        <v>47</v>
      </c>
      <c r="F106" s="20">
        <v>6841.7</v>
      </c>
      <c r="G106" s="18">
        <v>61.226508407516313</v>
      </c>
      <c r="H106" s="21">
        <v>2.75</v>
      </c>
      <c r="I106" s="22">
        <v>1.64</v>
      </c>
      <c r="J106" s="22">
        <v>1.27</v>
      </c>
      <c r="K106" s="22">
        <v>0.4</v>
      </c>
      <c r="L106" s="18">
        <v>458</v>
      </c>
      <c r="M106" s="23">
        <f t="shared" si="28"/>
        <v>59.636363636363633</v>
      </c>
      <c r="N106" s="23">
        <f t="shared" si="6"/>
        <v>46.18181818181818</v>
      </c>
      <c r="O106" s="23">
        <f t="shared" si="7"/>
        <v>14.545454545454545</v>
      </c>
      <c r="P106" s="24">
        <v>2.4173913043478263</v>
      </c>
      <c r="Q106" s="18">
        <v>62.48839368616693</v>
      </c>
      <c r="R106" s="21">
        <v>2.4700000000000002</v>
      </c>
      <c r="S106" s="22">
        <v>0.05</v>
      </c>
      <c r="T106" s="22">
        <v>0.86</v>
      </c>
      <c r="U106" s="22">
        <v>0.15</v>
      </c>
      <c r="V106" s="18">
        <v>454</v>
      </c>
      <c r="W106" s="23">
        <f t="shared" si="29"/>
        <v>2.0242914979757085</v>
      </c>
      <c r="X106" s="23">
        <f t="shared" si="8"/>
        <v>34.81781376518218</v>
      </c>
      <c r="Y106" s="23">
        <f t="shared" si="9"/>
        <v>6.0728744939271246</v>
      </c>
      <c r="Z106" s="24">
        <f t="shared" si="18"/>
        <v>2.0500000000000003</v>
      </c>
      <c r="AA106" s="23">
        <f t="shared" si="19"/>
        <v>-4</v>
      </c>
      <c r="AB106" s="23">
        <f t="shared" si="20"/>
        <v>32.28346456692914</v>
      </c>
      <c r="AC106" s="23">
        <f t="shared" si="21"/>
        <v>10.181818181818175</v>
      </c>
      <c r="AD106" s="22">
        <v>3.69</v>
      </c>
      <c r="AE106" s="22"/>
      <c r="AF106" s="22">
        <v>1.0900000000000001</v>
      </c>
      <c r="AG106" s="22">
        <v>66.36</v>
      </c>
      <c r="AH106" s="22"/>
      <c r="AI106" s="22">
        <v>2.97</v>
      </c>
      <c r="AJ106" s="22"/>
      <c r="AK106" s="22">
        <v>5.87</v>
      </c>
      <c r="AL106" s="22"/>
      <c r="AM106" s="22">
        <v>4.3</v>
      </c>
      <c r="AN106" s="22">
        <v>0.53</v>
      </c>
      <c r="AO106" s="22">
        <v>2.52</v>
      </c>
      <c r="AP106" s="22">
        <v>12.67</v>
      </c>
      <c r="AQ106" s="26"/>
      <c r="AR106" s="26"/>
    </row>
    <row r="107" spans="2:44">
      <c r="B107" s="35" t="s">
        <v>153</v>
      </c>
      <c r="C107" s="19" t="s">
        <v>60</v>
      </c>
      <c r="D107" s="19" t="s">
        <v>167</v>
      </c>
      <c r="E107" s="19" t="s">
        <v>47</v>
      </c>
      <c r="F107" s="20">
        <v>6883.3</v>
      </c>
      <c r="G107" s="18">
        <v>65.580057526368137</v>
      </c>
      <c r="H107" s="21">
        <v>1.86</v>
      </c>
      <c r="I107" s="22">
        <v>1.39</v>
      </c>
      <c r="J107" s="22">
        <v>1.41</v>
      </c>
      <c r="K107" s="22">
        <v>0.56999999999999995</v>
      </c>
      <c r="L107" s="18">
        <v>458</v>
      </c>
      <c r="M107" s="23">
        <f t="shared" si="28"/>
        <v>74.731182795698913</v>
      </c>
      <c r="N107" s="23">
        <f t="shared" si="6"/>
        <v>75.806451612903217</v>
      </c>
      <c r="O107" s="23">
        <f t="shared" si="7"/>
        <v>30.645161290322577</v>
      </c>
      <c r="P107" s="24">
        <v>3.0813229571984437</v>
      </c>
      <c r="Q107" s="18">
        <v>66.508538899431272</v>
      </c>
      <c r="R107" s="21">
        <v>1.7</v>
      </c>
      <c r="S107" s="22">
        <v>0.04</v>
      </c>
      <c r="T107" s="22">
        <v>0.51</v>
      </c>
      <c r="U107" s="22">
        <v>0.18</v>
      </c>
      <c r="V107" s="18">
        <v>454</v>
      </c>
      <c r="W107" s="23">
        <f t="shared" si="29"/>
        <v>2.3529411764705883</v>
      </c>
      <c r="X107" s="23">
        <f t="shared" si="8"/>
        <v>30</v>
      </c>
      <c r="Y107" s="23">
        <f t="shared" si="9"/>
        <v>10.588235294117647</v>
      </c>
      <c r="Z107" s="24">
        <f t="shared" si="18"/>
        <v>2.29</v>
      </c>
      <c r="AA107" s="23">
        <f t="shared" si="19"/>
        <v>-4</v>
      </c>
      <c r="AB107" s="23">
        <f t="shared" si="20"/>
        <v>63.829787234042549</v>
      </c>
      <c r="AC107" s="23">
        <f t="shared" si="21"/>
        <v>8.6021505376344169</v>
      </c>
      <c r="AD107" s="22">
        <v>2.2200000000000002</v>
      </c>
      <c r="AE107" s="22"/>
      <c r="AF107" s="22">
        <v>0.89</v>
      </c>
      <c r="AG107" s="22">
        <v>74.31</v>
      </c>
      <c r="AH107" s="22"/>
      <c r="AI107" s="22">
        <v>1.31</v>
      </c>
      <c r="AJ107" s="22"/>
      <c r="AK107" s="22">
        <v>7.12</v>
      </c>
      <c r="AL107" s="22"/>
      <c r="AM107" s="22">
        <v>3.47</v>
      </c>
      <c r="AN107" s="22"/>
      <c r="AO107" s="22">
        <v>1.28</v>
      </c>
      <c r="AP107" s="22">
        <v>9.4</v>
      </c>
      <c r="AQ107" s="26"/>
      <c r="AR107" s="26"/>
    </row>
    <row r="108" spans="2:44">
      <c r="B108" s="35" t="s">
        <v>154</v>
      </c>
      <c r="C108" s="19" t="s">
        <v>60</v>
      </c>
      <c r="D108" s="19" t="s">
        <v>167</v>
      </c>
      <c r="E108" s="19" t="s">
        <v>47</v>
      </c>
      <c r="F108" s="20">
        <v>6898.6</v>
      </c>
      <c r="G108" s="18">
        <v>46.301633045147774</v>
      </c>
      <c r="H108" s="21">
        <v>3.23</v>
      </c>
      <c r="I108" s="22">
        <v>2.29</v>
      </c>
      <c r="J108" s="22">
        <v>1.73</v>
      </c>
      <c r="K108" s="22">
        <v>0.56000000000000005</v>
      </c>
      <c r="L108" s="18">
        <v>458</v>
      </c>
      <c r="M108" s="23">
        <f t="shared" si="28"/>
        <v>70.897832817337459</v>
      </c>
      <c r="N108" s="23">
        <f t="shared" si="6"/>
        <v>53.560371517027868</v>
      </c>
      <c r="O108" s="23">
        <f t="shared" si="7"/>
        <v>17.337461300309599</v>
      </c>
      <c r="P108" s="24">
        <v>3.4339768339768342</v>
      </c>
      <c r="Q108" s="18">
        <v>47.67331433997812</v>
      </c>
      <c r="R108" s="21">
        <v>3.04</v>
      </c>
      <c r="S108" s="22">
        <v>0.04</v>
      </c>
      <c r="T108" s="22">
        <v>1.01</v>
      </c>
      <c r="U108" s="22">
        <v>0.15</v>
      </c>
      <c r="V108" s="18">
        <v>458</v>
      </c>
      <c r="W108" s="23">
        <f t="shared" si="29"/>
        <v>1.3157894736842104</v>
      </c>
      <c r="X108" s="23">
        <f t="shared" si="8"/>
        <v>33.223684210526315</v>
      </c>
      <c r="Y108" s="23">
        <f t="shared" si="9"/>
        <v>4.9342105263157894</v>
      </c>
      <c r="Z108" s="24">
        <f t="shared" si="18"/>
        <v>3.01</v>
      </c>
      <c r="AA108" s="23">
        <f t="shared" si="19"/>
        <v>0</v>
      </c>
      <c r="AB108" s="23">
        <f t="shared" si="20"/>
        <v>41.618497109826592</v>
      </c>
      <c r="AC108" s="23">
        <f t="shared" si="21"/>
        <v>5.8823529411764692</v>
      </c>
      <c r="AD108" s="22">
        <v>3.51</v>
      </c>
      <c r="AE108" s="22"/>
      <c r="AF108" s="22">
        <v>0.95</v>
      </c>
      <c r="AG108" s="22">
        <v>55.11</v>
      </c>
      <c r="AH108" s="22"/>
      <c r="AI108" s="22">
        <v>2.36</v>
      </c>
      <c r="AJ108" s="22"/>
      <c r="AK108" s="22">
        <v>9.41</v>
      </c>
      <c r="AL108" s="22"/>
      <c r="AM108" s="22">
        <v>6.57</v>
      </c>
      <c r="AN108" s="22"/>
      <c r="AO108" s="22">
        <v>2.62</v>
      </c>
      <c r="AP108" s="22">
        <v>19.46</v>
      </c>
      <c r="AQ108" s="26"/>
      <c r="AR108" s="26"/>
    </row>
    <row r="109" spans="2:44">
      <c r="B109" s="35" t="s">
        <v>155</v>
      </c>
      <c r="C109" s="19" t="s">
        <v>60</v>
      </c>
      <c r="D109" s="19" t="s">
        <v>167</v>
      </c>
      <c r="E109" s="19" t="s">
        <v>47</v>
      </c>
      <c r="F109" s="20">
        <v>6923.5</v>
      </c>
      <c r="G109" s="18">
        <v>48.182665424039683</v>
      </c>
      <c r="H109" s="21">
        <v>2.72</v>
      </c>
      <c r="I109" s="22">
        <v>1.62</v>
      </c>
      <c r="J109" s="22">
        <v>1.66</v>
      </c>
      <c r="K109" s="22">
        <v>0.47</v>
      </c>
      <c r="L109" s="18">
        <v>461</v>
      </c>
      <c r="M109" s="23">
        <f t="shared" si="28"/>
        <v>59.558823529411761</v>
      </c>
      <c r="N109" s="23">
        <f t="shared" si="6"/>
        <v>61.029411764705877</v>
      </c>
      <c r="O109" s="23">
        <f t="shared" si="7"/>
        <v>17.27941176470588</v>
      </c>
      <c r="P109" s="24">
        <v>2.4997206703910617</v>
      </c>
      <c r="Q109" s="18">
        <v>50.59</v>
      </c>
      <c r="R109" s="21">
        <v>2.48</v>
      </c>
      <c r="S109" s="22">
        <v>0.04</v>
      </c>
      <c r="T109" s="22">
        <v>0.89</v>
      </c>
      <c r="U109" s="22">
        <v>0.16</v>
      </c>
      <c r="V109" s="18">
        <v>460</v>
      </c>
      <c r="W109" s="23">
        <f t="shared" si="29"/>
        <v>1.6129032258064515</v>
      </c>
      <c r="X109" s="23">
        <f t="shared" si="8"/>
        <v>35.887096774193552</v>
      </c>
      <c r="Y109" s="23">
        <f t="shared" si="9"/>
        <v>6.4516129032258069</v>
      </c>
      <c r="Z109" s="24">
        <f t="shared" si="18"/>
        <v>2.39</v>
      </c>
      <c r="AA109" s="23">
        <f t="shared" si="19"/>
        <v>-1</v>
      </c>
      <c r="AB109" s="23">
        <f t="shared" si="20"/>
        <v>46.385542168674689</v>
      </c>
      <c r="AC109" s="23">
        <f t="shared" si="21"/>
        <v>8.8235294117647136</v>
      </c>
      <c r="AD109" s="22">
        <v>2.88</v>
      </c>
      <c r="AE109" s="22"/>
      <c r="AF109" s="22">
        <v>0.85</v>
      </c>
      <c r="AG109" s="22">
        <v>54.75</v>
      </c>
      <c r="AH109" s="22"/>
      <c r="AI109" s="22">
        <v>2.92</v>
      </c>
      <c r="AJ109" s="22"/>
      <c r="AK109" s="22">
        <v>10.18</v>
      </c>
      <c r="AL109" s="22"/>
      <c r="AM109" s="22">
        <v>5.87</v>
      </c>
      <c r="AN109" s="22"/>
      <c r="AO109" s="22">
        <v>2.31</v>
      </c>
      <c r="AP109" s="22">
        <v>20.25</v>
      </c>
      <c r="AQ109" s="26"/>
      <c r="AR109" s="26"/>
    </row>
    <row r="110" spans="2:44">
      <c r="B110" s="35" t="s">
        <v>156</v>
      </c>
      <c r="C110" s="19" t="s">
        <v>62</v>
      </c>
      <c r="D110" s="34" t="s">
        <v>165</v>
      </c>
      <c r="E110" s="19" t="s">
        <v>89</v>
      </c>
      <c r="F110" s="20">
        <v>6962.8</v>
      </c>
      <c r="G110" s="18">
        <v>77.961165048543307</v>
      </c>
      <c r="H110" s="21">
        <v>2.71</v>
      </c>
      <c r="I110" s="22">
        <v>1.43</v>
      </c>
      <c r="J110" s="22">
        <v>1.4</v>
      </c>
      <c r="K110" s="22">
        <v>0.56000000000000005</v>
      </c>
      <c r="L110" s="18">
        <v>464</v>
      </c>
      <c r="M110" s="23">
        <f t="shared" si="28"/>
        <v>52.767527675276746</v>
      </c>
      <c r="N110" s="23">
        <f t="shared" si="6"/>
        <v>51.660516605166052</v>
      </c>
      <c r="O110" s="23">
        <f t="shared" si="7"/>
        <v>20.664206642066425</v>
      </c>
      <c r="P110" s="24">
        <v>2.0161137440758292</v>
      </c>
      <c r="Q110" s="18">
        <v>77.294685990339602</v>
      </c>
      <c r="R110" s="21">
        <v>2.5</v>
      </c>
      <c r="S110" s="22">
        <v>0.01</v>
      </c>
      <c r="T110" s="22">
        <v>0.97</v>
      </c>
      <c r="U110" s="22">
        <v>0.19</v>
      </c>
      <c r="V110" s="18">
        <v>464</v>
      </c>
      <c r="W110" s="23">
        <f t="shared" si="29"/>
        <v>0.4</v>
      </c>
      <c r="X110" s="23">
        <f t="shared" si="8"/>
        <v>38.799999999999997</v>
      </c>
      <c r="Y110" s="23">
        <f t="shared" si="9"/>
        <v>7.6</v>
      </c>
      <c r="Z110" s="24">
        <f t="shared" si="18"/>
        <v>1.86</v>
      </c>
      <c r="AA110" s="23">
        <f t="shared" si="19"/>
        <v>0</v>
      </c>
      <c r="AB110" s="23">
        <f t="shared" si="20"/>
        <v>30.714285714285712</v>
      </c>
      <c r="AC110" s="23">
        <f t="shared" si="21"/>
        <v>7.7490774907749067</v>
      </c>
      <c r="AD110" s="22">
        <v>1.88</v>
      </c>
      <c r="AE110" s="22"/>
      <c r="AF110" s="22">
        <v>1.01</v>
      </c>
      <c r="AG110" s="22">
        <v>83.82</v>
      </c>
      <c r="AH110" s="22"/>
      <c r="AI110" s="22">
        <v>0.62</v>
      </c>
      <c r="AJ110" s="22"/>
      <c r="AK110" s="22">
        <v>4.38</v>
      </c>
      <c r="AL110" s="22"/>
      <c r="AM110" s="22">
        <v>1.98</v>
      </c>
      <c r="AN110" s="22"/>
      <c r="AO110" s="22">
        <v>1.38</v>
      </c>
      <c r="AP110" s="22">
        <v>4.92</v>
      </c>
      <c r="AQ110" s="26"/>
      <c r="AR110" s="26"/>
    </row>
    <row r="111" spans="2:44">
      <c r="B111" s="35" t="s">
        <v>157</v>
      </c>
      <c r="C111" s="19" t="s">
        <v>66</v>
      </c>
      <c r="D111" s="19" t="s">
        <v>167</v>
      </c>
      <c r="E111" s="19" t="s">
        <v>47</v>
      </c>
      <c r="F111" s="20">
        <v>6970.2</v>
      </c>
      <c r="G111" s="18">
        <v>48.501872659176307</v>
      </c>
      <c r="H111" s="21">
        <v>5.12</v>
      </c>
      <c r="I111" s="22">
        <v>2.04</v>
      </c>
      <c r="J111" s="22">
        <v>2.23</v>
      </c>
      <c r="K111" s="22">
        <v>0.55000000000000004</v>
      </c>
      <c r="L111" s="18">
        <v>467</v>
      </c>
      <c r="M111" s="23">
        <f t="shared" si="28"/>
        <v>39.84375</v>
      </c>
      <c r="N111" s="23">
        <f t="shared" si="6"/>
        <v>43.5546875</v>
      </c>
      <c r="O111" s="23">
        <f t="shared" si="7"/>
        <v>10.742187500000002</v>
      </c>
      <c r="P111" s="24">
        <v>2.3328301886792451</v>
      </c>
      <c r="Q111" s="18">
        <v>49.512670565302074</v>
      </c>
      <c r="R111" s="21">
        <v>4.91</v>
      </c>
      <c r="S111" s="22">
        <v>0.05</v>
      </c>
      <c r="T111" s="22">
        <v>1.75</v>
      </c>
      <c r="U111" s="22">
        <v>0.18</v>
      </c>
      <c r="V111" s="18">
        <v>467</v>
      </c>
      <c r="W111" s="23">
        <f t="shared" si="29"/>
        <v>1.0183299389002036</v>
      </c>
      <c r="X111" s="23">
        <f t="shared" si="8"/>
        <v>35.641547861507128</v>
      </c>
      <c r="Y111" s="23">
        <f t="shared" si="9"/>
        <v>3.6659877800407332</v>
      </c>
      <c r="Z111" s="24">
        <f t="shared" si="18"/>
        <v>2.5199999999999996</v>
      </c>
      <c r="AA111" s="23">
        <f t="shared" si="19"/>
        <v>0</v>
      </c>
      <c r="AB111" s="23">
        <f t="shared" si="20"/>
        <v>21.524663677130043</v>
      </c>
      <c r="AC111" s="23">
        <f t="shared" si="21"/>
        <v>4.1015624999999991</v>
      </c>
      <c r="AD111" s="22">
        <v>3.23</v>
      </c>
      <c r="AE111" s="22"/>
      <c r="AF111" s="22">
        <v>0.92</v>
      </c>
      <c r="AG111" s="22">
        <v>59.33</v>
      </c>
      <c r="AH111" s="22"/>
      <c r="AI111" s="22">
        <v>1.07</v>
      </c>
      <c r="AJ111" s="22"/>
      <c r="AK111" s="22">
        <v>10.82</v>
      </c>
      <c r="AL111" s="22"/>
      <c r="AM111" s="22">
        <v>6.56</v>
      </c>
      <c r="AN111" s="22"/>
      <c r="AO111" s="22">
        <v>4.3099999999999996</v>
      </c>
      <c r="AP111" s="22">
        <v>13.76</v>
      </c>
      <c r="AQ111" s="26"/>
      <c r="AR111" s="26"/>
    </row>
    <row r="112" spans="2:44">
      <c r="B112" s="35" t="s">
        <v>158</v>
      </c>
      <c r="C112" s="19" t="s">
        <v>66</v>
      </c>
      <c r="D112" s="19" t="s">
        <v>167</v>
      </c>
      <c r="E112" s="19" t="s">
        <v>47</v>
      </c>
      <c r="F112" s="20">
        <v>6984.5</v>
      </c>
      <c r="G112" s="18">
        <v>38.742964352719909</v>
      </c>
      <c r="H112" s="21">
        <v>5.26</v>
      </c>
      <c r="I112" s="22">
        <v>2.0699999999999998</v>
      </c>
      <c r="J112" s="22">
        <v>1.99</v>
      </c>
      <c r="K112" s="22">
        <v>0.59</v>
      </c>
      <c r="L112" s="18">
        <v>466</v>
      </c>
      <c r="M112" s="23">
        <f t="shared" si="28"/>
        <v>39.353612167300376</v>
      </c>
      <c r="N112" s="23">
        <f t="shared" si="6"/>
        <v>37.832699619771866</v>
      </c>
      <c r="O112" s="23">
        <f t="shared" si="7"/>
        <v>11.216730038022813</v>
      </c>
      <c r="P112" s="24">
        <v>2.2255972696245729</v>
      </c>
      <c r="Q112" s="18">
        <v>40.6096361848561</v>
      </c>
      <c r="R112" s="21">
        <v>4.96</v>
      </c>
      <c r="S112" s="22">
        <v>0.04</v>
      </c>
      <c r="T112" s="22">
        <v>1.43</v>
      </c>
      <c r="U112" s="22">
        <v>0.2</v>
      </c>
      <c r="V112" s="18">
        <v>464</v>
      </c>
      <c r="W112" s="23">
        <f t="shared" si="29"/>
        <v>0.80645161290322576</v>
      </c>
      <c r="X112" s="23">
        <f t="shared" si="8"/>
        <v>28.830645161290324</v>
      </c>
      <c r="Y112" s="23">
        <f t="shared" si="9"/>
        <v>4.032258064516129</v>
      </c>
      <c r="Z112" s="24">
        <f t="shared" si="18"/>
        <v>2.63</v>
      </c>
      <c r="AA112" s="23">
        <f t="shared" si="19"/>
        <v>-2</v>
      </c>
      <c r="AB112" s="23">
        <f t="shared" si="20"/>
        <v>28.140703517587944</v>
      </c>
      <c r="AC112" s="23">
        <f t="shared" si="21"/>
        <v>5.703422053231936</v>
      </c>
      <c r="AD112" s="22">
        <v>3.02</v>
      </c>
      <c r="AE112" s="22"/>
      <c r="AF112" s="22">
        <v>0.59</v>
      </c>
      <c r="AG112" s="22">
        <v>50.65</v>
      </c>
      <c r="AH112" s="22"/>
      <c r="AI112" s="22">
        <v>1.4</v>
      </c>
      <c r="AJ112" s="22"/>
      <c r="AK112" s="22">
        <v>14.05</v>
      </c>
      <c r="AL112" s="22"/>
      <c r="AM112" s="22">
        <v>5.29</v>
      </c>
      <c r="AN112" s="22"/>
      <c r="AO112" s="22">
        <v>5.55</v>
      </c>
      <c r="AP112" s="22">
        <v>19.46</v>
      </c>
      <c r="AQ112" s="26"/>
      <c r="AR112" s="26"/>
    </row>
    <row r="113" spans="2:44">
      <c r="B113" s="35" t="s">
        <v>159</v>
      </c>
      <c r="C113" s="19" t="s">
        <v>66</v>
      </c>
      <c r="D113" s="19" t="s">
        <v>167</v>
      </c>
      <c r="E113" s="19" t="s">
        <v>47</v>
      </c>
      <c r="F113" s="20">
        <v>6996.4</v>
      </c>
      <c r="G113" s="18">
        <v>30.079681274900583</v>
      </c>
      <c r="H113" s="21">
        <v>4.88</v>
      </c>
      <c r="I113" s="22">
        <v>1.77</v>
      </c>
      <c r="J113" s="22">
        <v>1.6</v>
      </c>
      <c r="K113" s="22">
        <v>0.39</v>
      </c>
      <c r="L113" s="18">
        <v>461</v>
      </c>
      <c r="M113" s="23">
        <f t="shared" si="28"/>
        <v>36.270491803278688</v>
      </c>
      <c r="N113" s="23">
        <f t="shared" si="6"/>
        <v>32.786885245901637</v>
      </c>
      <c r="O113" s="23">
        <f t="shared" si="7"/>
        <v>7.9918032786885247</v>
      </c>
      <c r="P113" s="24">
        <v>1.7961267605633804</v>
      </c>
      <c r="Q113" s="18">
        <v>28.827037773356203</v>
      </c>
      <c r="R113" s="21">
        <v>4.7300000000000004</v>
      </c>
      <c r="S113" s="22">
        <v>0.09</v>
      </c>
      <c r="T113" s="22">
        <v>1.31</v>
      </c>
      <c r="U113" s="22">
        <v>0.25</v>
      </c>
      <c r="V113" s="18">
        <v>460</v>
      </c>
      <c r="W113" s="23">
        <f t="shared" si="29"/>
        <v>1.9027484143763211</v>
      </c>
      <c r="X113" s="23">
        <f t="shared" si="8"/>
        <v>27.695560253699785</v>
      </c>
      <c r="Y113" s="23">
        <f t="shared" si="9"/>
        <v>5.2854122621564477</v>
      </c>
      <c r="Z113" s="24">
        <f t="shared" si="18"/>
        <v>2.06</v>
      </c>
      <c r="AA113" s="23">
        <f t="shared" si="19"/>
        <v>-1</v>
      </c>
      <c r="AB113" s="23">
        <f t="shared" si="20"/>
        <v>18.125000000000004</v>
      </c>
      <c r="AC113" s="23">
        <f t="shared" si="21"/>
        <v>3.073770491803268</v>
      </c>
      <c r="AD113" s="22">
        <v>3.67</v>
      </c>
      <c r="AE113" s="22"/>
      <c r="AF113" s="22">
        <v>0.46</v>
      </c>
      <c r="AG113" s="22">
        <v>36.78</v>
      </c>
      <c r="AH113" s="22"/>
      <c r="AI113" s="22">
        <v>1.93</v>
      </c>
      <c r="AJ113" s="22"/>
      <c r="AK113" s="22">
        <v>14.41</v>
      </c>
      <c r="AL113" s="22"/>
      <c r="AM113" s="22">
        <v>8.34</v>
      </c>
      <c r="AN113" s="22"/>
      <c r="AO113" s="22">
        <v>6.96</v>
      </c>
      <c r="AP113" s="22">
        <v>27.45</v>
      </c>
      <c r="AQ113" s="26"/>
      <c r="AR113" s="26"/>
    </row>
    <row r="114" spans="2:44">
      <c r="B114" s="35" t="s">
        <v>160</v>
      </c>
      <c r="C114" s="19" t="s">
        <v>66</v>
      </c>
      <c r="D114" s="19" t="s">
        <v>167</v>
      </c>
      <c r="E114" s="19" t="s">
        <v>47</v>
      </c>
      <c r="F114" s="20">
        <v>7001.2</v>
      </c>
      <c r="G114" s="18">
        <v>59.366262814540669</v>
      </c>
      <c r="H114" s="21">
        <v>3.38</v>
      </c>
      <c r="I114" s="22">
        <v>1.73</v>
      </c>
      <c r="J114" s="22">
        <v>1.27</v>
      </c>
      <c r="K114" s="22">
        <v>0.47</v>
      </c>
      <c r="L114" s="18">
        <v>463</v>
      </c>
      <c r="M114" s="23">
        <f t="shared" si="28"/>
        <v>51.18343195266273</v>
      </c>
      <c r="N114" s="23">
        <f t="shared" si="6"/>
        <v>37.573964497041423</v>
      </c>
      <c r="O114" s="23">
        <f t="shared" si="7"/>
        <v>13.905325443786984</v>
      </c>
      <c r="P114" s="24">
        <v>1.8642458100558659</v>
      </c>
      <c r="Q114" s="18">
        <v>59.06976744186332</v>
      </c>
      <c r="R114" s="21">
        <v>3.11</v>
      </c>
      <c r="S114" s="22">
        <v>0.06</v>
      </c>
      <c r="T114" s="22">
        <v>0.91</v>
      </c>
      <c r="U114" s="22">
        <v>0.26</v>
      </c>
      <c r="V114" s="18">
        <v>460</v>
      </c>
      <c r="W114" s="23">
        <f t="shared" si="29"/>
        <v>1.929260450160772</v>
      </c>
      <c r="X114" s="23">
        <f t="shared" si="8"/>
        <v>29.260450160771704</v>
      </c>
      <c r="Y114" s="23">
        <f t="shared" si="9"/>
        <v>8.360128617363344</v>
      </c>
      <c r="Z114" s="24">
        <f t="shared" si="18"/>
        <v>2.09</v>
      </c>
      <c r="AA114" s="23">
        <f t="shared" si="19"/>
        <v>-3</v>
      </c>
      <c r="AB114" s="23">
        <f t="shared" si="20"/>
        <v>28.346456692913385</v>
      </c>
      <c r="AC114" s="23">
        <f t="shared" si="21"/>
        <v>7.9881656804733732</v>
      </c>
      <c r="AD114" s="22">
        <v>5.86</v>
      </c>
      <c r="AE114" s="22"/>
      <c r="AF114" s="22">
        <v>0.93</v>
      </c>
      <c r="AG114" s="22">
        <v>65.930000000000007</v>
      </c>
      <c r="AH114" s="22"/>
      <c r="AI114" s="22">
        <v>0.57999999999999996</v>
      </c>
      <c r="AJ114" s="22"/>
      <c r="AK114" s="22">
        <v>4.8899999999999997</v>
      </c>
      <c r="AL114" s="22"/>
      <c r="AM114" s="22">
        <v>3.66</v>
      </c>
      <c r="AN114" s="22"/>
      <c r="AO114" s="22">
        <v>2.67</v>
      </c>
      <c r="AP114" s="22">
        <v>15.48</v>
      </c>
      <c r="AQ114" s="26"/>
      <c r="AR114" s="26"/>
    </row>
    <row r="115" spans="2:44">
      <c r="B115" s="36" t="s">
        <v>161</v>
      </c>
      <c r="C115" s="28" t="s">
        <v>71</v>
      </c>
      <c r="D115" s="28" t="s">
        <v>167</v>
      </c>
      <c r="E115" s="28" t="s">
        <v>47</v>
      </c>
      <c r="F115" s="29">
        <v>7032.5</v>
      </c>
      <c r="G115" s="27">
        <v>45.600756859030703</v>
      </c>
      <c r="H115" s="30">
        <v>0.625</v>
      </c>
      <c r="I115" s="31">
        <v>0.16</v>
      </c>
      <c r="J115" s="31">
        <v>0.08</v>
      </c>
      <c r="K115" s="31">
        <v>0.24</v>
      </c>
      <c r="L115" s="27" t="s">
        <v>72</v>
      </c>
      <c r="M115" s="32">
        <f t="shared" si="28"/>
        <v>25.6</v>
      </c>
      <c r="N115" s="32">
        <f t="shared" si="6"/>
        <v>12.8</v>
      </c>
      <c r="O115" s="32">
        <f t="shared" si="7"/>
        <v>38.4</v>
      </c>
      <c r="P115" s="33">
        <v>0.20336700336700336</v>
      </c>
      <c r="Q115" s="27">
        <v>45.668549905834197</v>
      </c>
      <c r="R115" s="30">
        <v>0.59599999999999997</v>
      </c>
      <c r="S115" s="31">
        <v>0.03</v>
      </c>
      <c r="T115" s="31">
        <v>0.25</v>
      </c>
      <c r="U115" s="31">
        <v>0.17</v>
      </c>
      <c r="V115" s="27">
        <v>452</v>
      </c>
      <c r="W115" s="32">
        <f t="shared" si="29"/>
        <v>5.0335570469798663</v>
      </c>
      <c r="X115" s="32">
        <f t="shared" si="8"/>
        <v>41.946308724832214</v>
      </c>
      <c r="Y115" s="32">
        <f t="shared" si="9"/>
        <v>28.523489932885909</v>
      </c>
      <c r="Z115" s="33">
        <f t="shared" si="18"/>
        <v>-1.0000000000000009E-2</v>
      </c>
      <c r="AA115" s="32" t="s">
        <v>72</v>
      </c>
      <c r="AB115" s="32">
        <f>(J115-T115)/J115*100</f>
        <v>-212.49999999999994</v>
      </c>
      <c r="AC115" s="32">
        <f t="shared" si="21"/>
        <v>4.6400000000000041</v>
      </c>
      <c r="AD115" s="31">
        <v>2.95</v>
      </c>
      <c r="AE115" s="31"/>
      <c r="AF115" s="31">
        <v>0.59</v>
      </c>
      <c r="AG115" s="31">
        <v>48.09</v>
      </c>
      <c r="AH115" s="31"/>
      <c r="AI115" s="31">
        <v>4.67</v>
      </c>
      <c r="AJ115" s="31"/>
      <c r="AK115" s="31">
        <v>16.760000000000002</v>
      </c>
      <c r="AL115" s="31"/>
      <c r="AM115" s="31">
        <v>1.38</v>
      </c>
      <c r="AN115" s="31"/>
      <c r="AO115" s="31">
        <v>2.0299999999999998</v>
      </c>
      <c r="AP115" s="31">
        <v>23.54</v>
      </c>
      <c r="AQ115" s="26"/>
      <c r="AR115" s="26"/>
    </row>
    <row r="116" spans="2:44">
      <c r="B116" s="35" t="s">
        <v>162</v>
      </c>
      <c r="C116" s="19" t="s">
        <v>75</v>
      </c>
      <c r="D116" s="19" t="s">
        <v>69</v>
      </c>
      <c r="E116" s="19" t="s">
        <v>47</v>
      </c>
      <c r="F116" s="20">
        <v>7109.6</v>
      </c>
      <c r="G116" s="18">
        <v>18.048780487801764</v>
      </c>
      <c r="H116" s="21">
        <v>1.51</v>
      </c>
      <c r="I116" s="22">
        <v>0.47</v>
      </c>
      <c r="J116" s="22">
        <v>0.4</v>
      </c>
      <c r="K116" s="22">
        <v>0.22</v>
      </c>
      <c r="L116" s="18">
        <v>463</v>
      </c>
      <c r="M116" s="23">
        <f t="shared" si="28"/>
        <v>31.125827814569533</v>
      </c>
      <c r="N116" s="23">
        <f t="shared" si="6"/>
        <v>26.490066225165563</v>
      </c>
      <c r="O116" s="23">
        <f t="shared" si="7"/>
        <v>14.569536423841059</v>
      </c>
      <c r="P116" s="24">
        <v>0.94983050847457628</v>
      </c>
      <c r="Q116" s="18">
        <v>14.420358152691382</v>
      </c>
      <c r="R116" s="21">
        <v>1.42</v>
      </c>
      <c r="S116" s="22">
        <v>0.02</v>
      </c>
      <c r="T116" s="22">
        <v>0.22</v>
      </c>
      <c r="U116" s="22">
        <v>0.13</v>
      </c>
      <c r="V116" s="18">
        <v>464</v>
      </c>
      <c r="W116" s="23">
        <f t="shared" si="29"/>
        <v>1.4084507042253522</v>
      </c>
      <c r="X116" s="23">
        <f t="shared" si="8"/>
        <v>15.492957746478874</v>
      </c>
      <c r="Y116" s="23">
        <f t="shared" si="9"/>
        <v>9.1549295774647899</v>
      </c>
      <c r="Z116" s="24">
        <f t="shared" si="18"/>
        <v>0.65</v>
      </c>
      <c r="AA116" s="23">
        <f t="shared" si="19"/>
        <v>1</v>
      </c>
      <c r="AB116" s="23">
        <f t="shared" si="20"/>
        <v>45</v>
      </c>
      <c r="AC116" s="23">
        <f t="shared" si="21"/>
        <v>5.9602649006622572</v>
      </c>
      <c r="AD116" s="22">
        <v>5.81</v>
      </c>
      <c r="AE116" s="22">
        <v>5.97</v>
      </c>
      <c r="AF116" s="22"/>
      <c r="AG116" s="22">
        <v>12.08</v>
      </c>
      <c r="AH116" s="22">
        <v>3.93</v>
      </c>
      <c r="AI116" s="22">
        <v>3.14</v>
      </c>
      <c r="AJ116" s="22"/>
      <c r="AK116" s="22">
        <v>28.48</v>
      </c>
      <c r="AL116" s="22">
        <v>1.66</v>
      </c>
      <c r="AM116" s="22">
        <v>8.02</v>
      </c>
      <c r="AN116" s="22"/>
      <c r="AO116" s="22">
        <v>1.4</v>
      </c>
      <c r="AP116" s="22">
        <v>29.51</v>
      </c>
      <c r="AQ116" s="26"/>
      <c r="AR116" s="26"/>
    </row>
    <row r="117" spans="2:44">
      <c r="B117" s="35" t="s">
        <v>163</v>
      </c>
      <c r="C117" s="19" t="s">
        <v>75</v>
      </c>
      <c r="D117" s="19" t="s">
        <v>69</v>
      </c>
      <c r="E117" s="19" t="s">
        <v>47</v>
      </c>
      <c r="F117" s="20">
        <v>7119.8</v>
      </c>
      <c r="G117" s="18">
        <v>20.99009900990222</v>
      </c>
      <c r="H117" s="21">
        <v>1.27</v>
      </c>
      <c r="I117" s="22">
        <v>0.37</v>
      </c>
      <c r="J117" s="22">
        <v>0.27</v>
      </c>
      <c r="K117" s="22">
        <v>0.22</v>
      </c>
      <c r="L117" s="18">
        <v>453</v>
      </c>
      <c r="M117" s="23">
        <f t="shared" si="28"/>
        <v>29.133858267716533</v>
      </c>
      <c r="N117" s="23">
        <f>J117*100/H117</f>
        <v>21.259842519685041</v>
      </c>
      <c r="O117" s="23">
        <f>K117*100/H117</f>
        <v>17.322834645669293</v>
      </c>
      <c r="P117" s="24">
        <v>0.81746575342465755</v>
      </c>
      <c r="Q117" s="18">
        <v>19.065776930405487</v>
      </c>
      <c r="R117" s="21">
        <v>1.1499999999999999</v>
      </c>
      <c r="S117" s="22">
        <v>0.04</v>
      </c>
      <c r="T117" s="22">
        <v>0.09</v>
      </c>
      <c r="U117" s="22">
        <v>0.16</v>
      </c>
      <c r="V117" s="18" t="s">
        <v>72</v>
      </c>
      <c r="W117" s="23">
        <f t="shared" si="29"/>
        <v>3.4782608695652173</v>
      </c>
      <c r="X117" s="23">
        <f>T117*100/R117</f>
        <v>7.8260869565217401</v>
      </c>
      <c r="Y117" s="23">
        <f>U117*100/R117</f>
        <v>13.913043478260871</v>
      </c>
      <c r="Z117" s="24">
        <f t="shared" si="18"/>
        <v>0.55000000000000004</v>
      </c>
      <c r="AA117" s="23" t="s">
        <v>72</v>
      </c>
      <c r="AB117" s="23">
        <f t="shared" si="20"/>
        <v>66.666666666666671</v>
      </c>
      <c r="AC117" s="23">
        <f t="shared" si="21"/>
        <v>9.4488188976378034</v>
      </c>
      <c r="AD117" s="22">
        <v>6.36</v>
      </c>
      <c r="AE117" s="22">
        <v>7.23</v>
      </c>
      <c r="AF117" s="22"/>
      <c r="AG117" s="22">
        <v>14.2</v>
      </c>
      <c r="AH117" s="22">
        <v>3.48</v>
      </c>
      <c r="AI117" s="22">
        <v>2.62</v>
      </c>
      <c r="AJ117" s="22"/>
      <c r="AK117" s="22">
        <v>24.4</v>
      </c>
      <c r="AL117" s="22">
        <v>1.76</v>
      </c>
      <c r="AM117" s="22">
        <v>8.18</v>
      </c>
      <c r="AN117" s="22"/>
      <c r="AO117" s="22">
        <v>1.36</v>
      </c>
      <c r="AP117" s="22">
        <v>30.4</v>
      </c>
      <c r="AQ117" s="26"/>
      <c r="AR117" s="26"/>
    </row>
    <row r="118" spans="2:44">
      <c r="B118" s="36" t="s">
        <v>164</v>
      </c>
      <c r="C118" s="28" t="s">
        <v>75</v>
      </c>
      <c r="D118" s="28" t="s">
        <v>69</v>
      </c>
      <c r="E118" s="28" t="s">
        <v>47</v>
      </c>
      <c r="F118" s="29">
        <v>7129.2</v>
      </c>
      <c r="G118" s="27">
        <v>22.051773729627211</v>
      </c>
      <c r="H118" s="30">
        <v>1.28</v>
      </c>
      <c r="I118" s="31">
        <v>0.44</v>
      </c>
      <c r="J118" s="31">
        <v>0.34</v>
      </c>
      <c r="K118" s="31">
        <v>0.18</v>
      </c>
      <c r="L118" s="27">
        <v>451</v>
      </c>
      <c r="M118" s="32">
        <f t="shared" si="28"/>
        <v>34.375</v>
      </c>
      <c r="N118" s="32">
        <f>J118*100/H118</f>
        <v>26.5625</v>
      </c>
      <c r="O118" s="32">
        <f>K118*100/H118</f>
        <v>14.0625</v>
      </c>
      <c r="P118" s="33">
        <v>0.9722972972972973</v>
      </c>
      <c r="Q118" s="27">
        <v>23.054474708174276</v>
      </c>
      <c r="R118" s="30">
        <v>1.19</v>
      </c>
      <c r="S118" s="31">
        <v>0.04</v>
      </c>
      <c r="T118" s="31">
        <v>0.16</v>
      </c>
      <c r="U118" s="31">
        <v>0.16</v>
      </c>
      <c r="V118" s="27" t="s">
        <v>72</v>
      </c>
      <c r="W118" s="32">
        <f t="shared" si="29"/>
        <v>3.3613445378151265</v>
      </c>
      <c r="X118" s="32">
        <f>T118*100/R118</f>
        <v>13.445378151260504</v>
      </c>
      <c r="Y118" s="32">
        <f>U118*100/R118</f>
        <v>13.445378151260504</v>
      </c>
      <c r="Z118" s="33">
        <f t="shared" si="18"/>
        <v>0.62</v>
      </c>
      <c r="AA118" s="32" t="s">
        <v>72</v>
      </c>
      <c r="AB118" s="32">
        <f t="shared" si="20"/>
        <v>52.941176470588239</v>
      </c>
      <c r="AC118" s="32">
        <f t="shared" si="21"/>
        <v>7.0312500000000053</v>
      </c>
      <c r="AD118" s="31">
        <v>5.69</v>
      </c>
      <c r="AE118" s="31">
        <v>5.07</v>
      </c>
      <c r="AF118" s="31"/>
      <c r="AG118" s="31">
        <v>17.32</v>
      </c>
      <c r="AH118" s="31">
        <v>3.24</v>
      </c>
      <c r="AI118" s="31">
        <v>3.82</v>
      </c>
      <c r="AJ118" s="31"/>
      <c r="AK118" s="31">
        <v>24.43</v>
      </c>
      <c r="AL118" s="31">
        <v>2.2999999999999998</v>
      </c>
      <c r="AM118" s="31">
        <v>7.3</v>
      </c>
      <c r="AN118" s="31"/>
      <c r="AO118" s="31">
        <v>1.33</v>
      </c>
      <c r="AP118" s="31">
        <v>29.48</v>
      </c>
      <c r="AQ118" s="26"/>
      <c r="AR118" s="26"/>
    </row>
    <row r="119" spans="2:44">
      <c r="B119" s="35"/>
      <c r="C119" s="19"/>
      <c r="D119" s="19"/>
      <c r="E119" s="19"/>
      <c r="F119" s="20"/>
      <c r="G119" s="18"/>
      <c r="H119" s="21"/>
      <c r="I119" s="22"/>
      <c r="J119" s="22"/>
      <c r="K119" s="22"/>
      <c r="L119" s="18"/>
      <c r="M119" s="23"/>
      <c r="N119" s="23"/>
      <c r="O119" s="23"/>
      <c r="P119" s="23"/>
    </row>
    <row r="120" spans="2:44" ht="45" customHeight="1">
      <c r="B120" s="46" t="s">
        <v>172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</row>
  </sheetData>
  <mergeCells count="51">
    <mergeCell ref="B2:F2"/>
    <mergeCell ref="G2:O2"/>
    <mergeCell ref="Q2:Y2"/>
    <mergeCell ref="AD2:AP2"/>
    <mergeCell ref="B3:C3"/>
    <mergeCell ref="D3:E3"/>
    <mergeCell ref="I4:J4"/>
    <mergeCell ref="M4:N4"/>
    <mergeCell ref="S4:T4"/>
    <mergeCell ref="W4:X4"/>
    <mergeCell ref="B26:F26"/>
    <mergeCell ref="G26:O26"/>
    <mergeCell ref="Q26:Y26"/>
    <mergeCell ref="AD26:AP26"/>
    <mergeCell ref="B27:C27"/>
    <mergeCell ref="D27:E27"/>
    <mergeCell ref="I28:J28"/>
    <mergeCell ref="M28:N28"/>
    <mergeCell ref="S28:T28"/>
    <mergeCell ref="W28:X28"/>
    <mergeCell ref="B53:F53"/>
    <mergeCell ref="G53:O53"/>
    <mergeCell ref="Q53:Y53"/>
    <mergeCell ref="AD53:AP53"/>
    <mergeCell ref="B54:C54"/>
    <mergeCell ref="D54:E54"/>
    <mergeCell ref="I55:J55"/>
    <mergeCell ref="M55:N55"/>
    <mergeCell ref="S55:T55"/>
    <mergeCell ref="W55:X55"/>
    <mergeCell ref="B84:F84"/>
    <mergeCell ref="G84:O84"/>
    <mergeCell ref="Q84:Y84"/>
    <mergeCell ref="AD84:AP84"/>
    <mergeCell ref="B85:C85"/>
    <mergeCell ref="D85:E85"/>
    <mergeCell ref="I86:J86"/>
    <mergeCell ref="M86:N86"/>
    <mergeCell ref="S86:T86"/>
    <mergeCell ref="W86:X86"/>
    <mergeCell ref="B96:F96"/>
    <mergeCell ref="G96:O96"/>
    <mergeCell ref="Q96:Y96"/>
    <mergeCell ref="AD96:AP96"/>
    <mergeCell ref="B97:C97"/>
    <mergeCell ref="D97:E97"/>
    <mergeCell ref="I98:J98"/>
    <mergeCell ref="M98:N98"/>
    <mergeCell ref="S98:T98"/>
    <mergeCell ref="W98:X98"/>
    <mergeCell ref="B120:AP120"/>
  </mergeCells>
  <phoneticPr fontId="1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S1-S5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Yuanjin Han</dc:creator>
  <cp:lastModifiedBy>Cory J. Godwin</cp:lastModifiedBy>
  <dcterms:created xsi:type="dcterms:W3CDTF">2017-05-18T22:15:09Z</dcterms:created>
  <dcterms:modified xsi:type="dcterms:W3CDTF">2018-11-28T15:25:23Z</dcterms:modified>
</cp:coreProperties>
</file>